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:\DBAG\EISPD\Product Design\Equity &amp; ETF\ETF Options\Decisions\40_Segment Review Q2 2023\2. Product Specific Resources\10. Website Updates\All ETF &amp; ETC Spreadsheet\"/>
    </mc:Choice>
  </mc:AlternateContent>
  <xr:revisionPtr revIDLastSave="0" documentId="13_ncr:1_{CEBFC584-2AF0-48FC-A35E-89E5C9616DB6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Specs &amp; Vendor Codes" sheetId="2" r:id="rId1"/>
    <sheet name="Bloomberg Links" sheetId="3" r:id="rId2"/>
  </sheets>
  <definedNames>
    <definedName name="_xlnm._FilterDatabase" localSheetId="0" hidden="1">'Specs &amp; Vendor Codes'!$A$3:$X$55</definedName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2993550</definedName>
    <definedName name="_IDVTrackerMajorVersion72_P" hidden="1">1</definedName>
    <definedName name="_IDVTrackerMinorVersion72_P" hidden="1">0</definedName>
    <definedName name="_IDVTrackerVersion72_P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3" l="1"/>
  <c r="I5" i="3"/>
  <c r="J5" i="3"/>
  <c r="K5" i="3"/>
  <c r="M5" i="3"/>
  <c r="N5" i="3"/>
  <c r="O5" i="3"/>
  <c r="P5" i="3"/>
  <c r="Q5" i="3"/>
  <c r="R5" i="3"/>
  <c r="H6" i="3"/>
  <c r="I6" i="3"/>
  <c r="J6" i="3"/>
  <c r="K6" i="3"/>
  <c r="M6" i="3"/>
  <c r="N6" i="3"/>
  <c r="O6" i="3"/>
  <c r="P6" i="3"/>
  <c r="Q6" i="3"/>
  <c r="R6" i="3"/>
  <c r="H7" i="3"/>
  <c r="I7" i="3"/>
  <c r="J7" i="3"/>
  <c r="K7" i="3"/>
  <c r="M7" i="3"/>
  <c r="N7" i="3"/>
  <c r="O7" i="3"/>
  <c r="P7" i="3"/>
  <c r="Q7" i="3"/>
  <c r="R7" i="3"/>
  <c r="H8" i="3"/>
  <c r="I8" i="3"/>
  <c r="J8" i="3"/>
  <c r="K8" i="3"/>
  <c r="M8" i="3"/>
  <c r="N8" i="3"/>
  <c r="O8" i="3"/>
  <c r="P8" i="3"/>
  <c r="Q8" i="3"/>
  <c r="R8" i="3"/>
  <c r="H10" i="3"/>
  <c r="I10" i="3"/>
  <c r="J10" i="3"/>
  <c r="K10" i="3"/>
  <c r="M10" i="3"/>
  <c r="N10" i="3"/>
  <c r="O10" i="3"/>
  <c r="P10" i="3"/>
  <c r="Q10" i="3"/>
  <c r="R10" i="3"/>
  <c r="H11" i="3"/>
  <c r="I11" i="3"/>
  <c r="J11" i="3"/>
  <c r="K11" i="3"/>
  <c r="M11" i="3"/>
  <c r="N11" i="3"/>
  <c r="O11" i="3"/>
  <c r="P11" i="3"/>
  <c r="Q11" i="3"/>
  <c r="R11" i="3"/>
  <c r="H12" i="3"/>
  <c r="I12" i="3"/>
  <c r="J12" i="3"/>
  <c r="K12" i="3"/>
  <c r="M12" i="3"/>
  <c r="N12" i="3"/>
  <c r="O12" i="3"/>
  <c r="P12" i="3"/>
  <c r="Q12" i="3"/>
  <c r="R12" i="3"/>
  <c r="H13" i="3"/>
  <c r="I13" i="3"/>
  <c r="J13" i="3"/>
  <c r="K13" i="3"/>
  <c r="M13" i="3"/>
  <c r="N13" i="3"/>
  <c r="O13" i="3"/>
  <c r="P13" i="3"/>
  <c r="Q13" i="3"/>
  <c r="R13" i="3"/>
  <c r="H14" i="3"/>
  <c r="I14" i="3"/>
  <c r="J14" i="3"/>
  <c r="K14" i="3"/>
  <c r="M14" i="3"/>
  <c r="N14" i="3"/>
  <c r="O14" i="3"/>
  <c r="P14" i="3"/>
  <c r="Q14" i="3"/>
  <c r="R14" i="3"/>
  <c r="H15" i="3"/>
  <c r="I15" i="3"/>
  <c r="J15" i="3"/>
  <c r="K15" i="3"/>
  <c r="M15" i="3"/>
  <c r="N15" i="3"/>
  <c r="O15" i="3"/>
  <c r="P15" i="3"/>
  <c r="Q15" i="3"/>
  <c r="R15" i="3"/>
  <c r="H16" i="3"/>
  <c r="I16" i="3"/>
  <c r="J16" i="3"/>
  <c r="K16" i="3"/>
  <c r="M16" i="3"/>
  <c r="N16" i="3"/>
  <c r="O16" i="3"/>
  <c r="P16" i="3"/>
  <c r="Q16" i="3"/>
  <c r="R16" i="3"/>
  <c r="H17" i="3"/>
  <c r="I17" i="3"/>
  <c r="J17" i="3"/>
  <c r="K17" i="3"/>
  <c r="M17" i="3"/>
  <c r="N17" i="3"/>
  <c r="O17" i="3"/>
  <c r="P17" i="3"/>
  <c r="Q17" i="3"/>
  <c r="R17" i="3"/>
  <c r="H18" i="3"/>
  <c r="I18" i="3"/>
  <c r="J18" i="3"/>
  <c r="K18" i="3"/>
  <c r="M18" i="3"/>
  <c r="N18" i="3"/>
  <c r="O18" i="3"/>
  <c r="P18" i="3"/>
  <c r="Q18" i="3"/>
  <c r="R18" i="3"/>
  <c r="H19" i="3"/>
  <c r="I19" i="3"/>
  <c r="J19" i="3"/>
  <c r="K19" i="3"/>
  <c r="M19" i="3"/>
  <c r="N19" i="3"/>
  <c r="O19" i="3"/>
  <c r="P19" i="3"/>
  <c r="Q19" i="3"/>
  <c r="R19" i="3"/>
  <c r="H20" i="3"/>
  <c r="I20" i="3"/>
  <c r="J20" i="3"/>
  <c r="K20" i="3"/>
  <c r="M20" i="3"/>
  <c r="N20" i="3"/>
  <c r="O20" i="3"/>
  <c r="P20" i="3"/>
  <c r="Q20" i="3"/>
  <c r="R20" i="3"/>
  <c r="H21" i="3"/>
  <c r="I21" i="3"/>
  <c r="J21" i="3"/>
  <c r="K21" i="3"/>
  <c r="M21" i="3"/>
  <c r="N21" i="3"/>
  <c r="O21" i="3"/>
  <c r="P21" i="3"/>
  <c r="Q21" i="3"/>
  <c r="R21" i="3"/>
  <c r="H22" i="3"/>
  <c r="I22" i="3"/>
  <c r="J22" i="3"/>
  <c r="K22" i="3"/>
  <c r="M22" i="3"/>
  <c r="N22" i="3"/>
  <c r="O22" i="3"/>
  <c r="P22" i="3"/>
  <c r="Q22" i="3"/>
  <c r="R22" i="3"/>
  <c r="H23" i="3"/>
  <c r="I23" i="3"/>
  <c r="J23" i="3"/>
  <c r="K23" i="3"/>
  <c r="M23" i="3"/>
  <c r="N23" i="3"/>
  <c r="O23" i="3"/>
  <c r="P23" i="3"/>
  <c r="Q23" i="3"/>
  <c r="R23" i="3"/>
  <c r="H24" i="3"/>
  <c r="I24" i="3"/>
  <c r="J24" i="3"/>
  <c r="K24" i="3"/>
  <c r="M24" i="3"/>
  <c r="N24" i="3"/>
  <c r="O24" i="3"/>
  <c r="P24" i="3"/>
  <c r="Q24" i="3"/>
  <c r="R24" i="3"/>
  <c r="H25" i="3"/>
  <c r="I25" i="3"/>
  <c r="J25" i="3"/>
  <c r="K25" i="3"/>
  <c r="M25" i="3"/>
  <c r="N25" i="3"/>
  <c r="O25" i="3"/>
  <c r="P25" i="3"/>
  <c r="Q25" i="3"/>
  <c r="R25" i="3"/>
  <c r="H26" i="3"/>
  <c r="I26" i="3"/>
  <c r="J26" i="3"/>
  <c r="K26" i="3"/>
  <c r="M26" i="3"/>
  <c r="N26" i="3"/>
  <c r="O26" i="3"/>
  <c r="P26" i="3"/>
  <c r="Q26" i="3"/>
  <c r="R26" i="3"/>
  <c r="H27" i="3"/>
  <c r="I27" i="3"/>
  <c r="J27" i="3"/>
  <c r="K27" i="3"/>
  <c r="M27" i="3"/>
  <c r="N27" i="3"/>
  <c r="O27" i="3"/>
  <c r="P27" i="3"/>
  <c r="Q27" i="3"/>
  <c r="R27" i="3"/>
  <c r="H28" i="3"/>
  <c r="I28" i="3"/>
  <c r="J28" i="3"/>
  <c r="K28" i="3"/>
  <c r="M28" i="3"/>
  <c r="N28" i="3"/>
  <c r="O28" i="3"/>
  <c r="P28" i="3"/>
  <c r="Q28" i="3"/>
  <c r="R28" i="3"/>
  <c r="H29" i="3"/>
  <c r="I29" i="3"/>
  <c r="J29" i="3"/>
  <c r="K29" i="3"/>
  <c r="M29" i="3"/>
  <c r="N29" i="3"/>
  <c r="O29" i="3"/>
  <c r="P29" i="3"/>
  <c r="Q29" i="3"/>
  <c r="R29" i="3"/>
  <c r="H30" i="3"/>
  <c r="I30" i="3"/>
  <c r="J30" i="3"/>
  <c r="K30" i="3"/>
  <c r="M30" i="3"/>
  <c r="N30" i="3"/>
  <c r="O30" i="3"/>
  <c r="P30" i="3"/>
  <c r="Q30" i="3"/>
  <c r="R30" i="3"/>
  <c r="H31" i="3"/>
  <c r="I31" i="3"/>
  <c r="J31" i="3"/>
  <c r="K31" i="3"/>
  <c r="M31" i="3"/>
  <c r="N31" i="3"/>
  <c r="O31" i="3"/>
  <c r="P31" i="3"/>
  <c r="Q31" i="3"/>
  <c r="R31" i="3"/>
  <c r="H33" i="3"/>
  <c r="I33" i="3"/>
  <c r="J33" i="3"/>
  <c r="K33" i="3"/>
  <c r="M33" i="3"/>
  <c r="N33" i="3"/>
  <c r="O33" i="3"/>
  <c r="P33" i="3"/>
  <c r="Q33" i="3"/>
  <c r="R33" i="3"/>
  <c r="H34" i="3"/>
  <c r="I34" i="3"/>
  <c r="J34" i="3"/>
  <c r="K34" i="3"/>
  <c r="M34" i="3"/>
  <c r="N34" i="3"/>
  <c r="O34" i="3"/>
  <c r="P34" i="3"/>
  <c r="Q34" i="3"/>
  <c r="R34" i="3"/>
  <c r="H35" i="3"/>
  <c r="I35" i="3"/>
  <c r="J35" i="3"/>
  <c r="K35" i="3"/>
  <c r="M35" i="3"/>
  <c r="N35" i="3"/>
  <c r="O35" i="3"/>
  <c r="P35" i="3"/>
  <c r="Q35" i="3"/>
  <c r="R35" i="3"/>
  <c r="H36" i="3"/>
  <c r="I36" i="3"/>
  <c r="J36" i="3"/>
  <c r="K36" i="3"/>
  <c r="M36" i="3"/>
  <c r="N36" i="3"/>
  <c r="O36" i="3"/>
  <c r="P36" i="3"/>
  <c r="Q36" i="3"/>
  <c r="R36" i="3"/>
  <c r="H38" i="3"/>
  <c r="I38" i="3"/>
  <c r="J38" i="3"/>
  <c r="K38" i="3"/>
  <c r="M38" i="3"/>
  <c r="N38" i="3"/>
  <c r="O38" i="3"/>
  <c r="P38" i="3"/>
  <c r="Q38" i="3"/>
  <c r="R38" i="3"/>
  <c r="H39" i="3"/>
  <c r="I39" i="3"/>
  <c r="J39" i="3"/>
  <c r="K39" i="3"/>
  <c r="M39" i="3"/>
  <c r="N39" i="3"/>
  <c r="O39" i="3"/>
  <c r="P39" i="3"/>
  <c r="Q39" i="3"/>
  <c r="R39" i="3"/>
  <c r="H40" i="3"/>
  <c r="I40" i="3"/>
  <c r="J40" i="3"/>
  <c r="K40" i="3"/>
  <c r="M40" i="3"/>
  <c r="N40" i="3"/>
  <c r="O40" i="3"/>
  <c r="P40" i="3"/>
  <c r="Q40" i="3"/>
  <c r="R40" i="3"/>
  <c r="H41" i="3"/>
  <c r="I41" i="3"/>
  <c r="J41" i="3"/>
  <c r="K41" i="3"/>
  <c r="M41" i="3"/>
  <c r="N41" i="3"/>
  <c r="O41" i="3"/>
  <c r="P41" i="3"/>
  <c r="Q41" i="3"/>
  <c r="R41" i="3"/>
  <c r="H42" i="3"/>
  <c r="I42" i="3"/>
  <c r="J42" i="3"/>
  <c r="K42" i="3"/>
  <c r="M42" i="3"/>
  <c r="N42" i="3"/>
  <c r="O42" i="3"/>
  <c r="P42" i="3"/>
  <c r="Q42" i="3"/>
  <c r="R42" i="3"/>
  <c r="H43" i="3"/>
  <c r="I43" i="3"/>
  <c r="J43" i="3"/>
  <c r="K43" i="3"/>
  <c r="M43" i="3"/>
  <c r="N43" i="3"/>
  <c r="O43" i="3"/>
  <c r="P43" i="3"/>
  <c r="Q43" i="3"/>
  <c r="R43" i="3"/>
  <c r="H44" i="3"/>
  <c r="I44" i="3"/>
  <c r="J44" i="3"/>
  <c r="K44" i="3"/>
  <c r="M44" i="3"/>
  <c r="N44" i="3"/>
  <c r="O44" i="3"/>
  <c r="P44" i="3"/>
  <c r="Q44" i="3"/>
  <c r="R44" i="3"/>
  <c r="H45" i="3"/>
  <c r="I45" i="3"/>
  <c r="J45" i="3"/>
  <c r="K45" i="3"/>
  <c r="M45" i="3"/>
  <c r="N45" i="3"/>
  <c r="O45" i="3"/>
  <c r="P45" i="3"/>
  <c r="Q45" i="3"/>
  <c r="R45" i="3"/>
  <c r="H47" i="3"/>
  <c r="I47" i="3"/>
  <c r="J47" i="3"/>
  <c r="K47" i="3"/>
  <c r="M47" i="3"/>
  <c r="N47" i="3"/>
  <c r="O47" i="3"/>
  <c r="P47" i="3"/>
  <c r="Q47" i="3"/>
  <c r="R47" i="3"/>
  <c r="H48" i="3"/>
  <c r="I48" i="3"/>
  <c r="J48" i="3"/>
  <c r="K48" i="3"/>
  <c r="M48" i="3"/>
  <c r="N48" i="3"/>
  <c r="O48" i="3"/>
  <c r="P48" i="3"/>
  <c r="Q48" i="3"/>
  <c r="R48" i="3"/>
  <c r="H49" i="3"/>
  <c r="I49" i="3"/>
  <c r="J49" i="3"/>
  <c r="K49" i="3"/>
  <c r="M49" i="3"/>
  <c r="N49" i="3"/>
  <c r="O49" i="3"/>
  <c r="P49" i="3"/>
  <c r="Q49" i="3"/>
  <c r="R49" i="3"/>
  <c r="H50" i="3"/>
  <c r="I50" i="3"/>
  <c r="J50" i="3"/>
  <c r="K50" i="3"/>
  <c r="M50" i="3"/>
  <c r="N50" i="3"/>
  <c r="O50" i="3"/>
  <c r="P50" i="3"/>
  <c r="Q50" i="3"/>
  <c r="R50" i="3"/>
  <c r="H51" i="3"/>
  <c r="I51" i="3"/>
  <c r="J51" i="3"/>
  <c r="K51" i="3"/>
  <c r="M51" i="3"/>
  <c r="N51" i="3"/>
  <c r="O51" i="3"/>
  <c r="P51" i="3"/>
  <c r="Q51" i="3"/>
  <c r="R51" i="3"/>
  <c r="H52" i="3"/>
  <c r="I52" i="3"/>
  <c r="J52" i="3"/>
  <c r="K52" i="3"/>
  <c r="M52" i="3"/>
  <c r="N52" i="3"/>
  <c r="O52" i="3"/>
  <c r="P52" i="3"/>
  <c r="Q52" i="3"/>
  <c r="R52" i="3"/>
  <c r="H53" i="3"/>
  <c r="I53" i="3"/>
  <c r="J53" i="3"/>
  <c r="K53" i="3"/>
  <c r="M53" i="3"/>
  <c r="N53" i="3"/>
  <c r="O53" i="3"/>
  <c r="P53" i="3"/>
  <c r="Q53" i="3"/>
  <c r="R53" i="3"/>
  <c r="H54" i="3"/>
  <c r="I54" i="3"/>
  <c r="J54" i="3"/>
  <c r="K54" i="3"/>
  <c r="M54" i="3"/>
  <c r="N54" i="3"/>
  <c r="O54" i="3"/>
  <c r="P54" i="3"/>
  <c r="Q54" i="3"/>
  <c r="R54" i="3"/>
  <c r="H55" i="3"/>
  <c r="I55" i="3"/>
  <c r="J55" i="3"/>
  <c r="K55" i="3"/>
  <c r="M55" i="3"/>
  <c r="N55" i="3"/>
  <c r="O55" i="3"/>
  <c r="P55" i="3"/>
  <c r="Q55" i="3"/>
  <c r="R55" i="3"/>
  <c r="L43" i="3" l="1"/>
  <c r="L34" i="3"/>
  <c r="L25" i="3"/>
  <c r="L15" i="3"/>
  <c r="L11" i="3"/>
  <c r="L17" i="3"/>
  <c r="L38" i="3"/>
  <c r="L28" i="3"/>
  <c r="L20" i="3"/>
  <c r="L10" i="3"/>
  <c r="L47" i="3"/>
  <c r="L6" i="3"/>
  <c r="L40" i="3"/>
  <c r="L30" i="3"/>
  <c r="L7" i="3"/>
  <c r="L31" i="3"/>
  <c r="L18" i="3"/>
  <c r="L50" i="3"/>
  <c r="L41" i="3"/>
  <c r="L27" i="3"/>
  <c r="L23" i="3"/>
  <c r="L53" i="3"/>
  <c r="L49" i="3"/>
  <c r="L44" i="3"/>
  <c r="L26" i="3"/>
  <c r="L22" i="3"/>
  <c r="L52" i="3"/>
  <c r="L39" i="3"/>
  <c r="L29" i="3"/>
  <c r="L51" i="3"/>
  <c r="L24" i="3"/>
  <c r="L13" i="3"/>
  <c r="L5" i="3"/>
  <c r="L45" i="3"/>
  <c r="L19" i="3"/>
  <c r="L12" i="3"/>
  <c r="L33" i="3"/>
  <c r="L36" i="3"/>
  <c r="L48" i="3"/>
  <c r="L21" i="3"/>
  <c r="L14" i="3"/>
  <c r="L54" i="3"/>
  <c r="L35" i="3"/>
  <c r="L55" i="3"/>
  <c r="L42" i="3"/>
  <c r="L16" i="3"/>
  <c r="L8" i="3"/>
</calcChain>
</file>

<file path=xl/sharedStrings.xml><?xml version="1.0" encoding="utf-8"?>
<sst xmlns="http://schemas.openxmlformats.org/spreadsheetml/2006/main" count="1251" uniqueCount="252">
  <si>
    <t>-</t>
  </si>
  <si>
    <t>9:00-17:30</t>
  </si>
  <si>
    <t>Close</t>
  </si>
  <si>
    <t>American</t>
  </si>
  <si>
    <t>ISLN</t>
  </si>
  <si>
    <t>Link</t>
  </si>
  <si>
    <t>None</t>
  </si>
  <si>
    <t>USD</t>
  </si>
  <si>
    <t>XLON</t>
  </si>
  <si>
    <t>ISLN LN</t>
  </si>
  <si>
    <t>IE00B4NCWG09</t>
  </si>
  <si>
    <t>iShares Physical Silver ETC</t>
  </si>
  <si>
    <t>IGLN</t>
  </si>
  <si>
    <t>IGLN LN</t>
  </si>
  <si>
    <t>IE00B4ND3602</t>
  </si>
  <si>
    <t>iShares Physical Gold ETC</t>
  </si>
  <si>
    <t>ICOM</t>
  </si>
  <si>
    <t>ICOM LN</t>
  </si>
  <si>
    <t>IE00BDFL4P12</t>
  </si>
  <si>
    <t>iShares Diversified Commodity Swap UCITS ETF</t>
  </si>
  <si>
    <t>FXGL</t>
  </si>
  <si>
    <t>European</t>
  </si>
  <si>
    <t>OXGL</t>
  </si>
  <si>
    <t>EUR</t>
  </si>
  <si>
    <t>XETR</t>
  </si>
  <si>
    <t>4GLD GY</t>
  </si>
  <si>
    <t>DE000A0S9GB0</t>
  </si>
  <si>
    <t>Xetra-Gold®</t>
  </si>
  <si>
    <t>COPA</t>
  </si>
  <si>
    <t>COPA LN</t>
  </si>
  <si>
    <t>GB00B15KXQ89</t>
  </si>
  <si>
    <t>WisdomTree Copper</t>
  </si>
  <si>
    <t>NICK</t>
  </si>
  <si>
    <t>NICK LN</t>
  </si>
  <si>
    <t>GB00B15KY211</t>
  </si>
  <si>
    <t xml:space="preserve">WisdomTree Nickel </t>
  </si>
  <si>
    <t>FPHA</t>
  </si>
  <si>
    <t>OPHA</t>
  </si>
  <si>
    <t>PHAU LN</t>
  </si>
  <si>
    <t>JE00B1VS3770</t>
  </si>
  <si>
    <t>WisdomTree Physical Gold</t>
  </si>
  <si>
    <t>BRNT</t>
  </si>
  <si>
    <t>BRNT LN</t>
  </si>
  <si>
    <t>JE00B78CGV99</t>
  </si>
  <si>
    <t>WisdomTree Brent Crude Oil</t>
  </si>
  <si>
    <t>FCRU</t>
  </si>
  <si>
    <t>OCRU</t>
  </si>
  <si>
    <t>CRUD LN</t>
  </si>
  <si>
    <t>GB00B15KXV33</t>
  </si>
  <si>
    <t>WisdomTree WTI Crude Oil</t>
  </si>
  <si>
    <t>Exchange Traded Commodities</t>
  </si>
  <si>
    <t>ODTL</t>
  </si>
  <si>
    <t>Dist.</t>
  </si>
  <si>
    <t>IDTL LN</t>
  </si>
  <si>
    <t>IE00BSKRJZ44</t>
  </si>
  <si>
    <t xml:space="preserve">iShares USD Treasury Bond 20+yr UCITS ETF </t>
  </si>
  <si>
    <t>ODTM</t>
  </si>
  <si>
    <t>IDTM LN</t>
  </si>
  <si>
    <t>IE00B1FZS798</t>
  </si>
  <si>
    <t xml:space="preserve">iShares USD Treasury Bond 7-10yr UCITS ETF </t>
  </si>
  <si>
    <t>ODBT</t>
  </si>
  <si>
    <t>IDBT LN</t>
  </si>
  <si>
    <t>IE00B14X4S71</t>
  </si>
  <si>
    <t xml:space="preserve">iShares USD Treasury Bond 1-3yr UCITS ETF </t>
  </si>
  <si>
    <t>OEAC</t>
  </si>
  <si>
    <t>IEAC LN</t>
  </si>
  <si>
    <t>IE00B3F81R35</t>
  </si>
  <si>
    <t>iShares Core EUR Corporate Bond ETF</t>
  </si>
  <si>
    <t>OHYG</t>
  </si>
  <si>
    <t>IHYG LN</t>
  </si>
  <si>
    <t>IE00B66F4759</t>
  </si>
  <si>
    <t>iShares EUR High Yield Corporate Bond ETF</t>
  </si>
  <si>
    <t>European /American</t>
  </si>
  <si>
    <t>ELQD / OQDE</t>
  </si>
  <si>
    <t>LQDE LN</t>
  </si>
  <si>
    <t>IE0032895942</t>
  </si>
  <si>
    <t>iShares USD Corporate Bond ETF</t>
  </si>
  <si>
    <t>EEMB / OEMB</t>
  </si>
  <si>
    <t>IEMB LN</t>
  </si>
  <si>
    <t>IE00B2NPKV68</t>
  </si>
  <si>
    <t>iShares J.P. Morgan USD Emerging Market Bond ETF</t>
  </si>
  <si>
    <t>EHYU / OHYU</t>
  </si>
  <si>
    <t>IHYU LN</t>
  </si>
  <si>
    <t>IE00B4PY7Y77</t>
  </si>
  <si>
    <t>iShares USD High Yield Corporate Bond ETF</t>
  </si>
  <si>
    <t>iShares Fixed Income ETFs</t>
  </si>
  <si>
    <t>EEDS</t>
  </si>
  <si>
    <t>EEDS LN</t>
  </si>
  <si>
    <t>IE00BHZPJ890</t>
  </si>
  <si>
    <t>iShares MSCI USA ESG Enhanced UCITS ETF</t>
  </si>
  <si>
    <t>EEDM</t>
  </si>
  <si>
    <t>EEDM LN</t>
  </si>
  <si>
    <t>IE00BHZPJ122</t>
  </si>
  <si>
    <t>iShares MSCI EM ESG Enhanced UCITS ETF</t>
  </si>
  <si>
    <t>EMNU</t>
  </si>
  <si>
    <t>EMNU GY</t>
  </si>
  <si>
    <t>IE00BHZPJ676</t>
  </si>
  <si>
    <t>iShares MSCI Europe ESG Enhanced UCITS ETF</t>
  </si>
  <si>
    <t>EEWD</t>
  </si>
  <si>
    <t>EEWD LN</t>
  </si>
  <si>
    <t>IE00BG11HV38</t>
  </si>
  <si>
    <t>iShares MSCI World ESG Enhanced UCITS ETF</t>
  </si>
  <si>
    <t>iShares ESG ETFs</t>
  </si>
  <si>
    <t>IUUS</t>
  </si>
  <si>
    <t>Acc.</t>
  </si>
  <si>
    <t>IUUS LN</t>
  </si>
  <si>
    <t>IE00B4KBBD01</t>
  </si>
  <si>
    <t>iShares S&amp;P 500 Utilities Sector UCITS ETF</t>
  </si>
  <si>
    <t>IUES</t>
  </si>
  <si>
    <t>IUES LN</t>
  </si>
  <si>
    <t>IE00B42NKQ00</t>
  </si>
  <si>
    <t>iShares S&amp;P 500 Energy Sector UCITS ETF</t>
  </si>
  <si>
    <t>IUIT</t>
  </si>
  <si>
    <t>IUIT LN</t>
  </si>
  <si>
    <t>IE00B3WJKG14</t>
  </si>
  <si>
    <t>iShares S&amp;P 500 Information Technology Sector UCITS ETF</t>
  </si>
  <si>
    <t>IUHC</t>
  </si>
  <si>
    <t>IUHC LN</t>
  </si>
  <si>
    <t>IE00B43HR379</t>
  </si>
  <si>
    <t>iShares S&amp;P 500 Health Care Sector UCITS ETF</t>
  </si>
  <si>
    <t>IUFS</t>
  </si>
  <si>
    <t>IUFS LN</t>
  </si>
  <si>
    <t>IE00B4JNQZ49</t>
  </si>
  <si>
    <t>iShares S&amp;P 500 Financials Sector UCITS ETF</t>
  </si>
  <si>
    <t>EXSB</t>
  </si>
  <si>
    <t>DDAXKEX GY</t>
  </si>
  <si>
    <t>DE0002635273</t>
  </si>
  <si>
    <t>iShares DivDAX® UCITS ETF (DE)</t>
  </si>
  <si>
    <t>CNYA</t>
  </si>
  <si>
    <t>CNYA LN</t>
  </si>
  <si>
    <t>IE00BQT3WG13</t>
  </si>
  <si>
    <t>iShares MSCI China A UCITS ETF USD (Acc)</t>
  </si>
  <si>
    <t>IDFX</t>
  </si>
  <si>
    <t>IDFX LN</t>
  </si>
  <si>
    <t>IE00B02KXK85</t>
  </si>
  <si>
    <t>iShares China Large Cap UCITS ETF USD (Dist)</t>
  </si>
  <si>
    <t>IPRP</t>
  </si>
  <si>
    <t>XAMS</t>
  </si>
  <si>
    <t>IPRP NA</t>
  </si>
  <si>
    <t>IE00B0M63284</t>
  </si>
  <si>
    <t>iShares European Property Yield UCITS ETF (Dist)</t>
  </si>
  <si>
    <t>4BRZ</t>
  </si>
  <si>
    <t>4BRZ GY</t>
  </si>
  <si>
    <t>DE000A0Q4R85</t>
  </si>
  <si>
    <t>iShares MSCI Brazil UCITS ETF (DE)</t>
  </si>
  <si>
    <t>MIDD</t>
  </si>
  <si>
    <t>GBX</t>
  </si>
  <si>
    <t>MIDD LN</t>
  </si>
  <si>
    <t>IE00B00FV128</t>
  </si>
  <si>
    <t>iShares FTSE 250 UCITS ETF (Dist)</t>
  </si>
  <si>
    <t>ISF</t>
  </si>
  <si>
    <t>ISF LN</t>
  </si>
  <si>
    <t>IE0005042456</t>
  </si>
  <si>
    <t>iShares Core FTSE 100 UCITS ETF (Dist)</t>
  </si>
  <si>
    <t>CNDX</t>
  </si>
  <si>
    <t>CNDX LN</t>
  </si>
  <si>
    <t>IE00B53SZB19</t>
  </si>
  <si>
    <t>iShares NASDAQ 100 UCITS ETF</t>
  </si>
  <si>
    <t>CSPX</t>
  </si>
  <si>
    <t>CSPX LN</t>
  </si>
  <si>
    <t>IE00B5BMR087</t>
  </si>
  <si>
    <t>iShares Core S&amp;P 500 UCITS ETF</t>
  </si>
  <si>
    <t>IWDA</t>
  </si>
  <si>
    <t>IWDA LN</t>
  </si>
  <si>
    <t>IE00B4L5Y983</t>
  </si>
  <si>
    <t>iShares Core MSCI World UCITS ETF</t>
  </si>
  <si>
    <t>IDEM</t>
  </si>
  <si>
    <t>IDEM LN</t>
  </si>
  <si>
    <t>IE00B0M63177</t>
  </si>
  <si>
    <t>iShares MSCI Emerging Markets UCITS ETF (Dist)</t>
  </si>
  <si>
    <t>IQQY</t>
  </si>
  <si>
    <t>IQQY GY</t>
  </si>
  <si>
    <t>IE00B1YZSC51</t>
  </si>
  <si>
    <t>iShares Core MSCI Europe UCITS ETF (Dist)</t>
  </si>
  <si>
    <t>EXSA</t>
  </si>
  <si>
    <t>SXXPIEX GY</t>
  </si>
  <si>
    <t>DE0002635307</t>
  </si>
  <si>
    <t>iShares STOXX Europe 600 UCITS ETF (DE)</t>
  </si>
  <si>
    <t>EXX1</t>
  </si>
  <si>
    <t>SX7EEX GY</t>
  </si>
  <si>
    <t>DE0006289309</t>
  </si>
  <si>
    <t xml:space="preserve">iShares EURO STOXX Banks 30-15 UCITS ETF (DE) </t>
  </si>
  <si>
    <t>XMTF</t>
  </si>
  <si>
    <t>XMT</t>
  </si>
  <si>
    <t>CHF</t>
  </si>
  <si>
    <t>XSWX</t>
  </si>
  <si>
    <t>CSSMI SW</t>
  </si>
  <si>
    <t>CH0008899764</t>
  </si>
  <si>
    <t>iShares SMI® (CH)</t>
  </si>
  <si>
    <t>EUNF</t>
  </si>
  <si>
    <t>EUN2</t>
  </si>
  <si>
    <t>EUN2 GY</t>
  </si>
  <si>
    <t>IE0008471009</t>
  </si>
  <si>
    <t>iShares Core EURO STOXX 50® UCITS ETF</t>
  </si>
  <si>
    <t>EXSF</t>
  </si>
  <si>
    <t>EXS1</t>
  </si>
  <si>
    <t>DAXEX GY</t>
  </si>
  <si>
    <t>DE0005933931</t>
  </si>
  <si>
    <t>iShares Core DAX® UCITS ETF (DE)</t>
  </si>
  <si>
    <t>iShares Equity ETFs</t>
  </si>
  <si>
    <t>CRQF</t>
  </si>
  <si>
    <t>RQFI GY</t>
  </si>
  <si>
    <t>LU0875160326</t>
  </si>
  <si>
    <t>Xtrackers Harvest CSI300 UCITS ETF</t>
  </si>
  <si>
    <t>NAV</t>
  </si>
  <si>
    <t>DBXA</t>
  </si>
  <si>
    <t>XMEU GY</t>
  </si>
  <si>
    <t>LU0274209237</t>
  </si>
  <si>
    <t>Xtrackers MSCI Europe UCITS ETF</t>
  </si>
  <si>
    <t>DBXW</t>
  </si>
  <si>
    <t>XMWO GY</t>
  </si>
  <si>
    <t>LU0274208692</t>
  </si>
  <si>
    <t>Xtrackers MSCI World UCIT ETF</t>
  </si>
  <si>
    <t>DBX1</t>
  </si>
  <si>
    <t>XMEM GY</t>
  </si>
  <si>
    <t>LU0292107645</t>
  </si>
  <si>
    <t>Xtrackers MSCI Emerging Markets UCITS ETF</t>
  </si>
  <si>
    <t>Xtrackers ETFs</t>
  </si>
  <si>
    <t>Trading Hours</t>
  </si>
  <si>
    <t>Maturity
(months)</t>
  </si>
  <si>
    <t>Final Settlement Price</t>
  </si>
  <si>
    <t>Minimum Block Size Futures</t>
  </si>
  <si>
    <t>Tick Size Futures</t>
  </si>
  <si>
    <t>Contract Size Futures</t>
  </si>
  <si>
    <t>Launch Date</t>
  </si>
  <si>
    <t>Eurex Contract Code</t>
  </si>
  <si>
    <t>Exercise</t>
  </si>
  <si>
    <t>Minimum Block Size Options</t>
  </si>
  <si>
    <t>Tick Size Options</t>
  </si>
  <si>
    <t>Contract Size Options</t>
  </si>
  <si>
    <t>ETF Fact Sheet Online</t>
  </si>
  <si>
    <t>Income</t>
  </si>
  <si>
    <t>Currency</t>
  </si>
  <si>
    <t>Underlying Market</t>
  </si>
  <si>
    <t>Underlying Ticker</t>
  </si>
  <si>
    <t>Underlying ISIN</t>
  </si>
  <si>
    <t xml:space="preserve">      Product Name</t>
  </si>
  <si>
    <t>Last update: October 2023</t>
  </si>
  <si>
    <t>ETF/ETC DERIVATIVES</t>
  </si>
  <si>
    <t>in # Shares</t>
  </si>
  <si>
    <t>in EUR</t>
  </si>
  <si>
    <t>in Mil EUR</t>
  </si>
  <si>
    <t>Implied Liquidity*</t>
  </si>
  <si>
    <t>ADV 6M
Order Book</t>
  </si>
  <si>
    <t>Shares Outstanding</t>
  </si>
  <si>
    <t>Intraday NAV</t>
  </si>
  <si>
    <t>AuM</t>
  </si>
  <si>
    <t>Change Today</t>
  </si>
  <si>
    <t>Best Ask</t>
  </si>
  <si>
    <t>Best Bid</t>
  </si>
  <si>
    <t>Realtime</t>
  </si>
  <si>
    <t>Last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</si>
</sst>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09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20175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201751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36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1751"/>
        <bgColor indexed="64"/>
      </patternFill>
    </fill>
    <fill>
      <patternFill patternType="solid">
        <fgColor rgb="FF00CE7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3" fontId="3" fillId="2" borderId="0" xfId="2" applyNumberFormat="1" applyFont="1" applyFill="1" applyBorder="1" applyAlignment="1" applyProtection="1">
      <alignment horizontal="center" vertical="center"/>
      <protection locked="0"/>
    </xf>
    <xf numFmtId="4" fontId="3" fillId="2" borderId="0" xfId="2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3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indent="3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9" fillId="0" borderId="0" xfId="0" applyFont="1"/>
    <xf numFmtId="0" fontId="6" fillId="2" borderId="0" xfId="0" applyFont="1" applyFill="1" applyAlignment="1" applyProtection="1">
      <alignment horizontal="left" vertical="top" indent="3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2" applyNumberFormat="1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indent="3"/>
      <protection locked="0"/>
    </xf>
    <xf numFmtId="1" fontId="3" fillId="2" borderId="0" xfId="0" applyNumberFormat="1" applyFont="1" applyFill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1" fontId="5" fillId="2" borderId="0" xfId="3" applyNumberFormat="1" applyFont="1" applyFill="1" applyBorder="1" applyAlignment="1" applyProtection="1">
      <alignment horizontal="center" vertical="center"/>
    </xf>
    <xf numFmtId="0" fontId="3" fillId="2" borderId="0" xfId="3" applyNumberFormat="1" applyFont="1" applyFill="1" applyBorder="1" applyAlignment="1" applyProtection="1">
      <alignment horizontal="left" vertical="center"/>
    </xf>
    <xf numFmtId="1" fontId="3" fillId="2" borderId="0" xfId="3" applyNumberFormat="1" applyFont="1" applyFill="1" applyBorder="1" applyAlignment="1" applyProtection="1">
      <alignment horizontal="center" vertical="center"/>
    </xf>
    <xf numFmtId="1" fontId="3" fillId="2" borderId="0" xfId="3" applyNumberFormat="1" applyFont="1" applyFill="1" applyBorder="1" applyAlignment="1" applyProtection="1">
      <alignment horizontal="left" vertical="center"/>
    </xf>
    <xf numFmtId="3" fontId="7" fillId="3" borderId="0" xfId="0" applyNumberFormat="1" applyFont="1" applyFill="1" applyAlignment="1">
      <alignment horizontal="right" vertical="center" wrapText="1"/>
    </xf>
    <xf numFmtId="4" fontId="7" fillId="3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center" vertical="center" wrapText="1"/>
    </xf>
    <xf numFmtId="3" fontId="6" fillId="4" borderId="0" xfId="0" applyNumberFormat="1" applyFont="1" applyFill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/>
    <xf numFmtId="3" fontId="3" fillId="2" borderId="0" xfId="2" applyNumberFormat="1" applyFont="1" applyFill="1" applyBorder="1" applyAlignment="1" applyProtection="1">
      <alignment horizontal="right" vertical="center"/>
    </xf>
    <xf numFmtId="4" fontId="3" fillId="2" borderId="0" xfId="2" applyNumberFormat="1" applyFont="1" applyFill="1" applyBorder="1" applyAlignment="1" applyProtection="1">
      <alignment horizontal="right" vertical="center"/>
    </xf>
    <xf numFmtId="4" fontId="3" fillId="2" borderId="0" xfId="1" applyNumberFormat="1" applyFont="1" applyFill="1" applyBorder="1" applyAlignment="1" applyProtection="1">
      <alignment horizontal="right" vertical="center"/>
    </xf>
    <xf numFmtId="3" fontId="6" fillId="3" borderId="0" xfId="0" applyNumberFormat="1" applyFont="1" applyFill="1" applyAlignment="1">
      <alignment horizontal="right" vertical="center" wrapText="1"/>
    </xf>
    <xf numFmtId="4" fontId="6" fillId="3" borderId="0" xfId="0" applyNumberFormat="1" applyFont="1" applyFill="1" applyAlignment="1">
      <alignment horizontal="right" vertical="center" wrapText="1"/>
    </xf>
    <xf numFmtId="3" fontId="3" fillId="0" borderId="0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3" fontId="3" fillId="2" borderId="0" xfId="2" applyNumberFormat="1" applyFont="1" applyFill="1" applyBorder="1" applyAlignment="1">
      <alignment horizontal="right" vertical="center"/>
    </xf>
    <xf numFmtId="4" fontId="3" fillId="2" borderId="0" xfId="2" applyNumberFormat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3" borderId="0" xfId="0" applyFont="1" applyFill="1" applyBorder="1"/>
    <xf numFmtId="0" fontId="1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4" fontId="13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/>
    </xf>
    <xf numFmtId="0" fontId="11" fillId="0" borderId="1" xfId="0" applyFont="1" applyBorder="1"/>
    <xf numFmtId="4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</cellXfs>
  <cellStyles count="4">
    <cellStyle name="Comma 2" xfId="2" xr:uid="{71507602-CA46-4201-91BC-99843D51D879}"/>
    <cellStyle name="Hyperlink" xfId="3" builtinId="8"/>
    <cellStyle name="Normal" xfId="0" builtinId="0"/>
    <cellStyle name="Percent" xfId="1" builtinId="5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01751"/>
      <color rgb="FF00CE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176214</xdr:colOff>
      <xdr:row>0</xdr:row>
      <xdr:rowOff>114300</xdr:rowOff>
    </xdr:from>
    <xdr:ext cx="1528762" cy="312738"/>
    <xdr:pic>
      <xdr:nvPicPr>
        <xdr:cNvPr id="2" name="Grafik 37">
          <a:extLst>
            <a:ext uri="{FF2B5EF4-FFF2-40B4-BE49-F238E27FC236}">
              <a16:creationId xmlns:a16="http://schemas.microsoft.com/office/drawing/2014/main" id="{A2B21CAA-6FD2-4FBC-926F-569A87FF0B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-1" r="57893" b="3269"/>
        <a:stretch/>
      </xdr:blipFill>
      <xdr:spPr>
        <a:xfrm>
          <a:off x="176214" y="114300"/>
          <a:ext cx="1528762" cy="31273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68575</xdr:colOff>
      <xdr:row>56</xdr:row>
      <xdr:rowOff>59532</xdr:rowOff>
    </xdr:from>
    <xdr:to>
      <xdr:col>2</xdr:col>
      <xdr:colOff>47770</xdr:colOff>
      <xdr:row>59</xdr:row>
      <xdr:rowOff>44451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818C00-49B8-418D-8A3A-23C21E0C2517}"/>
            </a:ext>
          </a:extLst>
        </xdr:cNvPr>
        <xdr:cNvSpPr txBox="1"/>
      </xdr:nvSpPr>
      <xdr:spPr>
        <a:xfrm>
          <a:off x="68575" y="10727532"/>
          <a:ext cx="1198395" cy="5564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*ETF Implied liquidity is a representation of how many shares can potentially be traded daily in an ETF as portrayed by the creation unit.</a:t>
          </a:r>
        </a:p>
      </xdr:txBody>
    </xdr:sp>
    <xdr:clientData/>
  </xdr:twoCellAnchor>
  <xdr:oneCellAnchor>
    <xdr:from>
      <xdr:col>0</xdr:col>
      <xdr:colOff>176214</xdr:colOff>
      <xdr:row>0</xdr:row>
      <xdr:rowOff>114300</xdr:rowOff>
    </xdr:from>
    <xdr:ext cx="1528762" cy="312738"/>
    <xdr:pic>
      <xdr:nvPicPr>
        <xdr:cNvPr id="3" name="Grafik 37">
          <a:extLst>
            <a:ext uri="{FF2B5EF4-FFF2-40B4-BE49-F238E27FC236}">
              <a16:creationId xmlns:a16="http://schemas.microsoft.com/office/drawing/2014/main" id="{DF4D16BA-96BE-4713-A971-B8034C3729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-1" r="57893" b="3269"/>
        <a:stretch/>
      </xdr:blipFill>
      <xdr:spPr>
        <a:xfrm>
          <a:off x="176214" y="114300"/>
          <a:ext cx="1528762" cy="3127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hares.com/uk/individual/en/literature/fact-sheet/isf-ishares-core-ftse-100-ucits-etf-fund-fact-sheet-en-gb.pdf" TargetMode="External"/><Relationship Id="rId18" Type="http://schemas.openxmlformats.org/officeDocument/2006/relationships/hyperlink" Target="https://www.xetra.com/resource/blob/55138/51c8713ac295bfac23c1cc8578be7177/data/Factsheet-xetra-gold.pdf" TargetMode="External"/><Relationship Id="rId26" Type="http://schemas.openxmlformats.org/officeDocument/2006/relationships/hyperlink" Target="https://www.ishares.com/uk/institutional/en/literature/fact-sheet/iuus-ishares-s-p-500-utilities-sector-ucits-etf-fund-fact-sheet-en-gb.pdf" TargetMode="External"/><Relationship Id="rId39" Type="http://schemas.openxmlformats.org/officeDocument/2006/relationships/hyperlink" Target="https://www.ishares.com/uk/individual/en/literature/fact-sheet/daxex-ishares-core-dax-ucits-etf-(de)-fund-fact-sheet-en-gb.pdf" TargetMode="External"/><Relationship Id="rId3" Type="http://schemas.openxmlformats.org/officeDocument/2006/relationships/hyperlink" Target="https://etf.deutscheam.com/GBR/ENG/Download/Factsheet/LU0274209237/B24CWH6/MSCI-Europe-Index-UCITS-ETF-%28DR%29" TargetMode="External"/><Relationship Id="rId21" Type="http://schemas.openxmlformats.org/officeDocument/2006/relationships/hyperlink" Target="https://etf.deutscheam.com/GBR/ENG/Download/Factsheet/LU0292107645/B1WK424/MSCI-Emerging-Markets-Index-UCITS-ETF" TargetMode="External"/><Relationship Id="rId34" Type="http://schemas.openxmlformats.org/officeDocument/2006/relationships/hyperlink" Target="https://www.ishares.com/uk/individual/en/literature/fact-sheet/csndx-ishares-nasdaq-100-ucits-etf-fund-fact-sheet-en-gb.pdf" TargetMode="External"/><Relationship Id="rId42" Type="http://schemas.openxmlformats.org/officeDocument/2006/relationships/hyperlink" Target="https://www.ishares.com/de/privatanleger/de/literature/fact-sheet/edm2-ishares-msci-em-esg-enhanced-ucits-etf-fund-fact-sheet-en-gb.pdf" TargetMode="External"/><Relationship Id="rId47" Type="http://schemas.openxmlformats.org/officeDocument/2006/relationships/hyperlink" Target="https://www.ishares.com/uk/individual/en/literature/fact-sheet/ieac-ishares-core-corp-bond-ucits-etf-fund-fact-sheet-en-gb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ishares.com/ch/individual/en/literature/fact-sheet/exx1-ishares-euro-stoxx-banks-30-15-ucits-etf-(de)-fund-fact-sheet-en-ch.pdf" TargetMode="External"/><Relationship Id="rId12" Type="http://schemas.openxmlformats.org/officeDocument/2006/relationships/hyperlink" Target="https://www.ishares.com/uk/individual/en/literature/fact-sheet/cspx-ishares-core-s-p-500-ucits-etf-fund-fact-sheet-en-gb.pdf" TargetMode="External"/><Relationship Id="rId17" Type="http://schemas.openxmlformats.org/officeDocument/2006/relationships/hyperlink" Target="https://www.ishares.com/ch/individual/en/literature/fact-sheet/semb-ishares-j-p-morgan-em-bond-ucits-etf-fund-fact-sheet-en-ch.pdf" TargetMode="External"/><Relationship Id="rId25" Type="http://schemas.openxmlformats.org/officeDocument/2006/relationships/hyperlink" Target="https://www.ishares.com/uk/individual/en/literature/fact-sheet/iues-ishares-s-p-500-energy-sector-ucits-etf-fund-fact-sheet-en-gb.pdf" TargetMode="External"/><Relationship Id="rId33" Type="http://schemas.openxmlformats.org/officeDocument/2006/relationships/hyperlink" Target="https://www.ishares.com/uk/individual/en/literature/fact-sheet/sgln-ishares-physical-gold-etc-fund-fact-sheet-en-gb.pdf" TargetMode="External"/><Relationship Id="rId38" Type="http://schemas.openxmlformats.org/officeDocument/2006/relationships/hyperlink" Target="https://www.wisdomtree.eu/en-gb/-/media/eu-media-files/key-documents/factsheet/etf-securities/factsheet---wisdomtree-brent-crude-oil.pdf" TargetMode="External"/><Relationship Id="rId46" Type="http://schemas.openxmlformats.org/officeDocument/2006/relationships/hyperlink" Target="https://www.ishares.com/de/privatanleger/de/literature/fact-sheet/fxc-ishares-china-large-cap-ucits-etf-fund-fact-sheet-en-gb.pdf" TargetMode="External"/><Relationship Id="rId2" Type="http://schemas.openxmlformats.org/officeDocument/2006/relationships/hyperlink" Target="https://etf.deutscheam.com/GBR/ENG/Download/Factsheet/LU0292107645/B1WK424/MSCI-Emerging-Markets-Index-UCITS-ETF" TargetMode="External"/><Relationship Id="rId16" Type="http://schemas.openxmlformats.org/officeDocument/2006/relationships/hyperlink" Target="https://www.ishares.com/ch/individual/en/literature/fact-sheet/shyu-ishares-high-yield-corp-bond-ucits-etf-fund-fact-sheet-en-ch.pdf" TargetMode="External"/><Relationship Id="rId20" Type="http://schemas.openxmlformats.org/officeDocument/2006/relationships/hyperlink" Target="https://www.ishares.com/uk/individual/en/literature/fact-sheet/midd-ishares-ftse-250-ucits-etf-fund-fact-sheet-en-gb.pdf" TargetMode="External"/><Relationship Id="rId29" Type="http://schemas.openxmlformats.org/officeDocument/2006/relationships/hyperlink" Target="https://www.ishares.com/uk/individual/en/literature/fact-sheet/ihyg-ishares-high-yield-corp-bond-ucits-etf-fund-fact-sheet-en-gb.pdf" TargetMode="External"/><Relationship Id="rId41" Type="http://schemas.openxmlformats.org/officeDocument/2006/relationships/hyperlink" Target="https://www.ishares.com/de/privatanleger/de/literature/fact-sheet/edm6-ishares-msci-europe-esg-enhanced-ucits-etf-fund-fact-sheet-en-gb.pdf" TargetMode="External"/><Relationship Id="rId1" Type="http://schemas.openxmlformats.org/officeDocument/2006/relationships/hyperlink" Target="https://etf.deutscheam.com/GBR/ENG/Download/Factsheet/LU0875160326/BHCQCX1/Harvest-CSI300-INDEX-UCITS-ETF-(DR)" TargetMode="External"/><Relationship Id="rId6" Type="http://schemas.openxmlformats.org/officeDocument/2006/relationships/hyperlink" Target="https://www.ishares.com/ch/individual/en/literature/fact-sheet/cssmi-ishares-smi-etf-(ch)-fund-fact-sheet-en-ch.pdf" TargetMode="External"/><Relationship Id="rId11" Type="http://schemas.openxmlformats.org/officeDocument/2006/relationships/hyperlink" Target="https://www.ishares.com/uk/individual/en/literature/fact-sheet/swda-ishares-core-msci-world-ucits-etf-fund-fact-sheet-en-gb.pdf" TargetMode="External"/><Relationship Id="rId24" Type="http://schemas.openxmlformats.org/officeDocument/2006/relationships/hyperlink" Target="https://www.ishares.com/uk/intermediaries/en/literature/fact-sheet/iuit-ishares-s-p-500-information-technology-sector-ucits-etf-fund-fact-sheet-en-gb.pdf" TargetMode="External"/><Relationship Id="rId32" Type="http://schemas.openxmlformats.org/officeDocument/2006/relationships/hyperlink" Target="https://www.ishares.com/uk/individual/en/literature/fact-sheet/idtl-ishares-treasury-bond-20yr-ucits-etf-fund-fact-sheet-en-gb.pdf" TargetMode="External"/><Relationship Id="rId37" Type="http://schemas.openxmlformats.org/officeDocument/2006/relationships/hyperlink" Target="https://www.wisdomtree.eu/en-gb/-/media/eu-media-files/key-documents/factsheet/etf-securities/factsheet---wisdomtree-copper.pdf" TargetMode="External"/><Relationship Id="rId40" Type="http://schemas.openxmlformats.org/officeDocument/2006/relationships/hyperlink" Target="https://www.ishares.com/de/privatanleger/de/literature/fact-sheet/edmw-ishares-msci-world-esg-enhanced-ucits-etf-fund-fact-sheet-en-gb.pdf" TargetMode="External"/><Relationship Id="rId45" Type="http://schemas.openxmlformats.org/officeDocument/2006/relationships/hyperlink" Target="https://www.ishares.com/de/privatanleger/de/literature/fact-sheet/cnya-ishares-msci-china-a-ucits-etf-fund-fact-sheet-en-gb.pdf" TargetMode="External"/><Relationship Id="rId5" Type="http://schemas.openxmlformats.org/officeDocument/2006/relationships/hyperlink" Target="https://www.ishares.com/uk/individual/en/literature/fact-sheet/cssx5e-ishares-core-euro-stoxx-50-ucits-etf-fund-fact-sheet-en-gb.pdf" TargetMode="External"/><Relationship Id="rId15" Type="http://schemas.openxmlformats.org/officeDocument/2006/relationships/hyperlink" Target="https://www.wisdomtree.eu/en-gb/-/media/eu-media-files/key-documents/factsheet/etf-securities/factsheet---wisdomtree-physical-gold.pdf" TargetMode="External"/><Relationship Id="rId23" Type="http://schemas.openxmlformats.org/officeDocument/2006/relationships/hyperlink" Target="https://www.ishares.com/uk/institutional/en/literature/fact-sheet/iuhc-ishares-s-p-500-health-care-sector-ucits-etf-fund-fact-sheet-en-gb.pdf" TargetMode="External"/><Relationship Id="rId28" Type="http://schemas.openxmlformats.org/officeDocument/2006/relationships/hyperlink" Target="https://www.ishares.com/ch/individual/en/literature/fact-sheet/iprp-ishares-european-property-yield-ucits-etf-fund-fact-sheet-en-ch.pdf" TargetMode="External"/><Relationship Id="rId36" Type="http://schemas.openxmlformats.org/officeDocument/2006/relationships/hyperlink" Target="https://www.wisdomtree.eu/en-gb/-/media/eu-media-files/key-documents/factsheet/etf-securities/factsheet---wisdomtree-nickel.pdf" TargetMode="External"/><Relationship Id="rId49" Type="http://schemas.openxmlformats.org/officeDocument/2006/relationships/hyperlink" Target="https://www.ishares.com/uk/individual/en/literature/fact-sheet/ibts-ishares-treasury-bond-1-3yr-ucits-etf-fund-fact-sheet-en-gb.pdf" TargetMode="External"/><Relationship Id="rId10" Type="http://schemas.openxmlformats.org/officeDocument/2006/relationships/hyperlink" Target="https://www.ishares.com/uk/individual/en/literature/fact-sheet/ieem-ishares-msci-em-ucits-etf-usd-(dist)-fund-fact-sheet-en-gb.pdf" TargetMode="External"/><Relationship Id="rId19" Type="http://schemas.openxmlformats.org/officeDocument/2006/relationships/hyperlink" Target="https://www.ishares.com/uk/individual/en/literature/fact-sheet/ssln-ishares-physical-silver-etc-fund-fact-sheet-en-gb.pdf" TargetMode="External"/><Relationship Id="rId31" Type="http://schemas.openxmlformats.org/officeDocument/2006/relationships/hyperlink" Target="https://www.ishares.com/uk/individual/en/literature/fact-sheet/lqde-ishares-corp-bond-ucits-etf-fund-fact-sheet-en-gb.pdf" TargetMode="External"/><Relationship Id="rId44" Type="http://schemas.openxmlformats.org/officeDocument/2006/relationships/hyperlink" Target="https://www.ishares.com/de/privatanleger/de/literature/fact-sheet/exsb-ishares-divdax-ucits-etf-(de)-fund-fact-sheet-en-gb.pdf" TargetMode="External"/><Relationship Id="rId4" Type="http://schemas.openxmlformats.org/officeDocument/2006/relationships/hyperlink" Target="https://etf.deutscheam.com/GBR/ENG/Download/Factsheet/LU0274208692/B1WG961/MSCI-World-Index-UCITS-ETF" TargetMode="External"/><Relationship Id="rId9" Type="http://schemas.openxmlformats.org/officeDocument/2006/relationships/hyperlink" Target="https://www.ishares.com/uk/individual/en/literature/fact-sheet/imeu-ishares-core-msci-europe-ucits-etf-fund-fact-sheet-en-gb.pdf" TargetMode="External"/><Relationship Id="rId14" Type="http://schemas.openxmlformats.org/officeDocument/2006/relationships/hyperlink" Target="https://www.wisdomtree.eu/en-gb/-/media/eu-media-files/key-documents/factsheet/etf-securities/factsheet---wisdomtree-wti-crude-oil.pdf" TargetMode="External"/><Relationship Id="rId22" Type="http://schemas.openxmlformats.org/officeDocument/2006/relationships/hyperlink" Target="https://www.ishares.com/uk/institutional/en/literature/fact-sheet/iufs-ishares-s-p-500-financials-sector-ucits-etf-fund-fact-sheet-en-gb.pdf" TargetMode="External"/><Relationship Id="rId27" Type="http://schemas.openxmlformats.org/officeDocument/2006/relationships/hyperlink" Target="https://www.ishares.com/uk/individual/en/literature/fact-sheet/4brz-ishares-msci-brazil-ucits-etf-(de)-fund-fact-sheet-en-gb.pdf" TargetMode="External"/><Relationship Id="rId30" Type="http://schemas.openxmlformats.org/officeDocument/2006/relationships/hyperlink" Target="https://www.ishares.com/uk/individual/en/literature/fact-sheet/ieac-ishares-core-corp-bond-ucits-etf-fund-fact-sheet-en-gb.pdf" TargetMode="External"/><Relationship Id="rId35" Type="http://schemas.openxmlformats.org/officeDocument/2006/relationships/hyperlink" Target="https://www.ishares.com/uk/individual/en/literature/fact-sheet/icom-ishares-diversified-commodity-swap-ucits-etf-fund-fact-sheet-en-gb.pdf" TargetMode="External"/><Relationship Id="rId43" Type="http://schemas.openxmlformats.org/officeDocument/2006/relationships/hyperlink" Target="https://www.ishares.com/de/privatanleger/de/literature/fact-sheet/eeds-ishares-msci-usa-esg-enhanced-ucits-etf-fund-fact-sheet-en-gb.pdf" TargetMode="External"/><Relationship Id="rId48" Type="http://schemas.openxmlformats.org/officeDocument/2006/relationships/hyperlink" Target="https://www.ishares.com/uk/individual/en/literature/fact-sheet/ibtm-ishares-treasury-bond-7-10yr-ucits-etf-fund-fact-sheet-en-gb.pdf" TargetMode="External"/><Relationship Id="rId8" Type="http://schemas.openxmlformats.org/officeDocument/2006/relationships/hyperlink" Target="https://www.ishares.com/ch/individual/en/literature/fact-sheet/exsa-ishares-stoxx-europe-600-ucits-etf-(de)-fund-fact-sheet-en-ch.pdf" TargetMode="External"/><Relationship Id="rId5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hares.com/uk/individual/en/literature/fact-sheet/isf-ishares-core-ftse-100-ucits-etf-fund-fact-sheet-en-gb.pdf" TargetMode="External"/><Relationship Id="rId18" Type="http://schemas.openxmlformats.org/officeDocument/2006/relationships/hyperlink" Target="https://www.xetra.com/resource/blob/55138/51c8713ac295bfac23c1cc8578be7177/data/Factsheet-xetra-gold.pdf" TargetMode="External"/><Relationship Id="rId26" Type="http://schemas.openxmlformats.org/officeDocument/2006/relationships/hyperlink" Target="https://www.ishares.com/uk/institutional/en/literature/fact-sheet/iuus-ishares-s-p-500-utilities-sector-ucits-etf-fund-fact-sheet-en-gb.pdf" TargetMode="External"/><Relationship Id="rId39" Type="http://schemas.openxmlformats.org/officeDocument/2006/relationships/hyperlink" Target="https://www.ishares.com/uk/individual/en/literature/fact-sheet/daxex-ishares-core-dax-ucits-etf-(de)-fund-fact-sheet-en-gb.pdf" TargetMode="External"/><Relationship Id="rId3" Type="http://schemas.openxmlformats.org/officeDocument/2006/relationships/hyperlink" Target="https://etf.deutscheam.com/GBR/ENG/Download/Factsheet/LU0274209237/B24CWH6/MSCI-Europe-Index-UCITS-ETF-%28DR%29" TargetMode="External"/><Relationship Id="rId21" Type="http://schemas.openxmlformats.org/officeDocument/2006/relationships/hyperlink" Target="https://etf.deutscheam.com/GBR/ENG/Download/Factsheet/LU0292107645/B1WK424/MSCI-Emerging-Markets-Index-UCITS-ETF" TargetMode="External"/><Relationship Id="rId34" Type="http://schemas.openxmlformats.org/officeDocument/2006/relationships/hyperlink" Target="https://www.ishares.com/uk/individual/en/literature/fact-sheet/csndx-ishares-nasdaq-100-ucits-etf-fund-fact-sheet-en-gb.pdf" TargetMode="External"/><Relationship Id="rId42" Type="http://schemas.openxmlformats.org/officeDocument/2006/relationships/hyperlink" Target="https://www.ishares.com/de/privatanleger/de/literature/fact-sheet/edm2-ishares-msci-em-esg-enhanced-ucits-etf-fund-fact-sheet-en-gb.pdf" TargetMode="External"/><Relationship Id="rId47" Type="http://schemas.openxmlformats.org/officeDocument/2006/relationships/hyperlink" Target="https://www.ishares.com/uk/individual/en/literature/fact-sheet/ieac-ishares-core-corp-bond-ucits-etf-fund-fact-sheet-en-gb.pdf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https://www.ishares.com/ch/individual/en/literature/fact-sheet/exx1-ishares-euro-stoxx-banks-30-15-ucits-etf-(de)-fund-fact-sheet-en-ch.pdf" TargetMode="External"/><Relationship Id="rId12" Type="http://schemas.openxmlformats.org/officeDocument/2006/relationships/hyperlink" Target="https://www.ishares.com/uk/individual/en/literature/fact-sheet/cspx-ishares-core-s-p-500-ucits-etf-fund-fact-sheet-en-gb.pdf" TargetMode="External"/><Relationship Id="rId17" Type="http://schemas.openxmlformats.org/officeDocument/2006/relationships/hyperlink" Target="https://www.ishares.com/ch/individual/en/literature/fact-sheet/semb-ishares-j-p-morgan-em-bond-ucits-etf-fund-fact-sheet-en-ch.pdf" TargetMode="External"/><Relationship Id="rId25" Type="http://schemas.openxmlformats.org/officeDocument/2006/relationships/hyperlink" Target="https://www.ishares.com/uk/individual/en/literature/fact-sheet/iues-ishares-s-p-500-energy-sector-ucits-etf-fund-fact-sheet-en-gb.pdf" TargetMode="External"/><Relationship Id="rId33" Type="http://schemas.openxmlformats.org/officeDocument/2006/relationships/hyperlink" Target="https://www.ishares.com/uk/individual/en/literature/fact-sheet/sgln-ishares-physical-gold-etc-fund-fact-sheet-en-gb.pdf" TargetMode="External"/><Relationship Id="rId38" Type="http://schemas.openxmlformats.org/officeDocument/2006/relationships/hyperlink" Target="https://www.wisdomtree.eu/en-gb/-/media/eu-media-files/key-documents/factsheet/etf-securities/factsheet---wisdomtree-brent-crude-oil.pdf" TargetMode="External"/><Relationship Id="rId46" Type="http://schemas.openxmlformats.org/officeDocument/2006/relationships/hyperlink" Target="https://www.ishares.com/de/privatanleger/de/literature/fact-sheet/fxc-ishares-china-large-cap-ucits-etf-fund-fact-sheet-en-gb.pdf" TargetMode="External"/><Relationship Id="rId2" Type="http://schemas.openxmlformats.org/officeDocument/2006/relationships/hyperlink" Target="https://etf.deutscheam.com/GBR/ENG/Download/Factsheet/LU0292107645/B1WK424/MSCI-Emerging-Markets-Index-UCITS-ETF" TargetMode="External"/><Relationship Id="rId16" Type="http://schemas.openxmlformats.org/officeDocument/2006/relationships/hyperlink" Target="https://www.ishares.com/ch/individual/en/literature/fact-sheet/shyu-ishares-high-yield-corp-bond-ucits-etf-fund-fact-sheet-en-ch.pdf" TargetMode="External"/><Relationship Id="rId20" Type="http://schemas.openxmlformats.org/officeDocument/2006/relationships/hyperlink" Target="https://www.ishares.com/uk/individual/en/literature/fact-sheet/midd-ishares-ftse-250-ucits-etf-fund-fact-sheet-en-gb.pdf" TargetMode="External"/><Relationship Id="rId29" Type="http://schemas.openxmlformats.org/officeDocument/2006/relationships/hyperlink" Target="https://www.ishares.com/uk/individual/en/literature/fact-sheet/ihyg-ishares-high-yield-corp-bond-ucits-etf-fund-fact-sheet-en-gb.pdf" TargetMode="External"/><Relationship Id="rId41" Type="http://schemas.openxmlformats.org/officeDocument/2006/relationships/hyperlink" Target="https://www.ishares.com/de/privatanleger/de/literature/fact-sheet/edm6-ishares-msci-europe-esg-enhanced-ucits-etf-fund-fact-sheet-en-gb.pdf" TargetMode="External"/><Relationship Id="rId1" Type="http://schemas.openxmlformats.org/officeDocument/2006/relationships/hyperlink" Target="https://etf.deutscheam.com/GBR/ENG/Download/Factsheet/LU0875160326/BHCQCX1/Harvest-CSI300-INDEX-UCITS-ETF-(DR)" TargetMode="External"/><Relationship Id="rId6" Type="http://schemas.openxmlformats.org/officeDocument/2006/relationships/hyperlink" Target="https://www.ishares.com/ch/individual/en/literature/fact-sheet/cssmi-ishares-smi-etf-(ch)-fund-fact-sheet-en-ch.pdf" TargetMode="External"/><Relationship Id="rId11" Type="http://schemas.openxmlformats.org/officeDocument/2006/relationships/hyperlink" Target="https://www.ishares.com/uk/individual/en/literature/fact-sheet/swda-ishares-core-msci-world-ucits-etf-fund-fact-sheet-en-gb.pdf" TargetMode="External"/><Relationship Id="rId24" Type="http://schemas.openxmlformats.org/officeDocument/2006/relationships/hyperlink" Target="https://www.ishares.com/uk/intermediaries/en/literature/fact-sheet/iuit-ishares-s-p-500-information-technology-sector-ucits-etf-fund-fact-sheet-en-gb.pdf" TargetMode="External"/><Relationship Id="rId32" Type="http://schemas.openxmlformats.org/officeDocument/2006/relationships/hyperlink" Target="https://www.ishares.com/uk/individual/en/literature/fact-sheet/idtl-ishares-treasury-bond-20yr-ucits-etf-fund-fact-sheet-en-gb.pdf" TargetMode="External"/><Relationship Id="rId37" Type="http://schemas.openxmlformats.org/officeDocument/2006/relationships/hyperlink" Target="https://www.wisdomtree.eu/en-gb/-/media/eu-media-files/key-documents/factsheet/etf-securities/factsheet---wisdomtree-copper.pdf" TargetMode="External"/><Relationship Id="rId40" Type="http://schemas.openxmlformats.org/officeDocument/2006/relationships/hyperlink" Target="https://www.ishares.com/de/privatanleger/de/literature/fact-sheet/edmw-ishares-msci-world-esg-enhanced-ucits-etf-fund-fact-sheet-en-gb.pdf" TargetMode="External"/><Relationship Id="rId45" Type="http://schemas.openxmlformats.org/officeDocument/2006/relationships/hyperlink" Target="https://www.ishares.com/de/privatanleger/de/literature/fact-sheet/cnya-ishares-msci-china-a-ucits-etf-fund-fact-sheet-en-gb.pdf" TargetMode="External"/><Relationship Id="rId5" Type="http://schemas.openxmlformats.org/officeDocument/2006/relationships/hyperlink" Target="https://www.ishares.com/uk/individual/en/literature/fact-sheet/cssx5e-ishares-core-euro-stoxx-50-ucits-etf-fund-fact-sheet-en-gb.pdf" TargetMode="External"/><Relationship Id="rId15" Type="http://schemas.openxmlformats.org/officeDocument/2006/relationships/hyperlink" Target="https://www.wisdomtree.eu/en-gb/-/media/eu-media-files/key-documents/factsheet/etf-securities/factsheet---wisdomtree-physical-gold.pdf" TargetMode="External"/><Relationship Id="rId23" Type="http://schemas.openxmlformats.org/officeDocument/2006/relationships/hyperlink" Target="https://www.ishares.com/uk/institutional/en/literature/fact-sheet/iuhc-ishares-s-p-500-health-care-sector-ucits-etf-fund-fact-sheet-en-gb.pdf" TargetMode="External"/><Relationship Id="rId28" Type="http://schemas.openxmlformats.org/officeDocument/2006/relationships/hyperlink" Target="https://www.ishares.com/ch/individual/en/literature/fact-sheet/iprp-ishares-european-property-yield-ucits-etf-fund-fact-sheet-en-ch.pdf" TargetMode="External"/><Relationship Id="rId36" Type="http://schemas.openxmlformats.org/officeDocument/2006/relationships/hyperlink" Target="https://www.wisdomtree.eu/en-gb/-/media/eu-media-files/key-documents/factsheet/etf-securities/factsheet---wisdomtree-nickel.pdf" TargetMode="External"/><Relationship Id="rId49" Type="http://schemas.openxmlformats.org/officeDocument/2006/relationships/hyperlink" Target="https://www.ishares.com/uk/individual/en/literature/fact-sheet/ibts-ishares-treasury-bond-1-3yr-ucits-etf-fund-fact-sheet-en-gb.pdf" TargetMode="External"/><Relationship Id="rId10" Type="http://schemas.openxmlformats.org/officeDocument/2006/relationships/hyperlink" Target="https://www.ishares.com/uk/individual/en/literature/fact-sheet/ieem-ishares-msci-em-ucits-etf-usd-(dist)-fund-fact-sheet-en-gb.pdf" TargetMode="External"/><Relationship Id="rId19" Type="http://schemas.openxmlformats.org/officeDocument/2006/relationships/hyperlink" Target="https://www.ishares.com/uk/individual/en/literature/fact-sheet/ssln-ishares-physical-silver-etc-fund-fact-sheet-en-gb.pdf" TargetMode="External"/><Relationship Id="rId31" Type="http://schemas.openxmlformats.org/officeDocument/2006/relationships/hyperlink" Target="https://www.ishares.com/uk/individual/en/literature/fact-sheet/lqde-ishares-corp-bond-ucits-etf-fund-fact-sheet-en-gb.pdf" TargetMode="External"/><Relationship Id="rId44" Type="http://schemas.openxmlformats.org/officeDocument/2006/relationships/hyperlink" Target="https://www.ishares.com/de/privatanleger/de/literature/fact-sheet/exsb-ishares-divdax-ucits-etf-(de)-fund-fact-sheet-en-gb.pdf" TargetMode="External"/><Relationship Id="rId4" Type="http://schemas.openxmlformats.org/officeDocument/2006/relationships/hyperlink" Target="https://etf.deutscheam.com/GBR/ENG/Download/Factsheet/LU0274208692/B1WG961/MSCI-World-Index-UCITS-ETF" TargetMode="External"/><Relationship Id="rId9" Type="http://schemas.openxmlformats.org/officeDocument/2006/relationships/hyperlink" Target="https://www.ishares.com/uk/individual/en/literature/fact-sheet/imeu-ishares-core-msci-europe-ucits-etf-fund-fact-sheet-en-gb.pdf" TargetMode="External"/><Relationship Id="rId14" Type="http://schemas.openxmlformats.org/officeDocument/2006/relationships/hyperlink" Target="https://www.wisdomtree.eu/en-gb/-/media/eu-media-files/key-documents/factsheet/etf-securities/factsheet---wisdomtree-wti-crude-oil.pdf" TargetMode="External"/><Relationship Id="rId22" Type="http://schemas.openxmlformats.org/officeDocument/2006/relationships/hyperlink" Target="https://www.ishares.com/uk/institutional/en/literature/fact-sheet/iufs-ishares-s-p-500-financials-sector-ucits-etf-fund-fact-sheet-en-gb.pdf" TargetMode="External"/><Relationship Id="rId27" Type="http://schemas.openxmlformats.org/officeDocument/2006/relationships/hyperlink" Target="https://www.ishares.com/uk/individual/en/literature/fact-sheet/4brz-ishares-msci-brazil-ucits-etf-(de)-fund-fact-sheet-en-gb.pdf" TargetMode="External"/><Relationship Id="rId30" Type="http://schemas.openxmlformats.org/officeDocument/2006/relationships/hyperlink" Target="https://www.ishares.com/uk/individual/en/literature/fact-sheet/ieac-ishares-core-corp-bond-ucits-etf-fund-fact-sheet-en-gb.pdf" TargetMode="External"/><Relationship Id="rId35" Type="http://schemas.openxmlformats.org/officeDocument/2006/relationships/hyperlink" Target="https://www.ishares.com/uk/individual/en/literature/fact-sheet/icom-ishares-diversified-commodity-swap-ucits-etf-fund-fact-sheet-en-gb.pdf" TargetMode="External"/><Relationship Id="rId43" Type="http://schemas.openxmlformats.org/officeDocument/2006/relationships/hyperlink" Target="https://www.ishares.com/de/privatanleger/de/literature/fact-sheet/eeds-ishares-msci-usa-esg-enhanced-ucits-etf-fund-fact-sheet-en-gb.pdf" TargetMode="External"/><Relationship Id="rId48" Type="http://schemas.openxmlformats.org/officeDocument/2006/relationships/hyperlink" Target="https://www.ishares.com/uk/individual/en/literature/fact-sheet/ibtm-ishares-treasury-bond-7-10yr-ucits-etf-fund-fact-sheet-en-gb.pdf" TargetMode="External"/><Relationship Id="rId8" Type="http://schemas.openxmlformats.org/officeDocument/2006/relationships/hyperlink" Target="https://www.ishares.com/ch/individual/en/literature/fact-sheet/exsa-ishares-stoxx-europe-600-ucits-etf-(de)-fund-fact-sheet-en-ch.pdf" TargetMode="External"/><Relationship Id="rId5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08C6C-4A51-47BA-8B01-BFCA0430DAB1}">
  <sheetPr codeName="Sheet1">
    <tabColor rgb="FF00CE7D"/>
    <pageSetUpPr fitToPage="1"/>
  </sheetPr>
  <dimension ref="A1:X55"/>
  <sheetViews>
    <sheetView showGridLines="0" tabSelected="1" zoomScale="70" zoomScaleNormal="70" workbookViewId="0"/>
  </sheetViews>
  <sheetFormatPr defaultColWidth="9.140625" defaultRowHeight="14.25" x14ac:dyDescent="0.2"/>
  <cols>
    <col min="1" max="1" width="76.140625" style="1" bestFit="1" customWidth="1"/>
    <col min="2" max="2" width="19.42578125" style="5" customWidth="1"/>
    <col min="3" max="3" width="17.7109375" style="5" bestFit="1" customWidth="1"/>
    <col min="4" max="7" width="14.42578125" style="2" customWidth="1"/>
    <col min="8" max="8" width="14.28515625" style="5" customWidth="1"/>
    <col min="9" max="9" width="14.28515625" style="7" customWidth="1"/>
    <col min="10" max="10" width="14.28515625" style="3" customWidth="1"/>
    <col min="11" max="11" width="14.28515625" style="4" customWidth="1"/>
    <col min="12" max="12" width="14.28515625" style="2" customWidth="1"/>
    <col min="13" max="13" width="14.140625" style="6" customWidth="1"/>
    <col min="14" max="16" width="14.28515625" style="2" customWidth="1"/>
    <col min="17" max="18" width="14.28515625" style="5" customWidth="1"/>
    <col min="19" max="19" width="14.28515625" style="3" customWidth="1"/>
    <col min="20" max="20" width="14.28515625" style="4" customWidth="1"/>
    <col min="21" max="21" width="14.28515625" style="3" customWidth="1"/>
    <col min="22" max="24" width="14.28515625" style="2" customWidth="1"/>
    <col min="25" max="16384" width="9.140625" style="1"/>
  </cols>
  <sheetData>
    <row r="1" spans="1:24" s="65" customFormat="1" ht="41.25" customHeight="1" x14ac:dyDescent="0.6">
      <c r="A1" s="80"/>
      <c r="B1" s="81" t="s">
        <v>238</v>
      </c>
      <c r="C1" s="82"/>
      <c r="D1" s="83"/>
      <c r="E1" s="83"/>
      <c r="F1" s="83"/>
      <c r="G1" s="83"/>
      <c r="H1" s="82"/>
      <c r="I1" s="84"/>
      <c r="J1" s="85"/>
      <c r="K1" s="86"/>
      <c r="L1" s="83"/>
      <c r="M1" s="87"/>
      <c r="N1" s="83"/>
      <c r="O1" s="83"/>
      <c r="P1" s="83"/>
      <c r="Q1" s="82"/>
      <c r="R1" s="82"/>
      <c r="S1" s="85"/>
      <c r="T1" s="86"/>
      <c r="U1" s="85"/>
      <c r="V1" s="83"/>
      <c r="W1" s="83"/>
      <c r="X1" s="83"/>
    </row>
    <row r="2" spans="1:24" ht="23.25" customHeight="1" x14ac:dyDescent="0.2">
      <c r="A2" s="77" t="s">
        <v>237</v>
      </c>
      <c r="B2" s="78"/>
      <c r="C2" s="78"/>
      <c r="D2" s="79"/>
      <c r="E2" s="79"/>
      <c r="F2" s="79"/>
      <c r="G2" s="79"/>
      <c r="H2" s="64"/>
      <c r="I2" s="63"/>
      <c r="J2" s="62"/>
      <c r="K2" s="61"/>
      <c r="L2" s="60"/>
      <c r="M2" s="59"/>
      <c r="N2" s="55"/>
      <c r="O2" s="55"/>
      <c r="P2" s="55"/>
      <c r="Q2" s="58"/>
      <c r="R2" s="58"/>
      <c r="S2" s="56"/>
      <c r="T2" s="57"/>
      <c r="U2" s="56"/>
      <c r="V2" s="55"/>
      <c r="W2" s="55"/>
      <c r="X2" s="55"/>
    </row>
    <row r="3" spans="1:24" ht="76.5" customHeight="1" x14ac:dyDescent="0.2">
      <c r="A3" s="54" t="s">
        <v>236</v>
      </c>
      <c r="B3" s="49" t="s">
        <v>235</v>
      </c>
      <c r="C3" s="49" t="s">
        <v>234</v>
      </c>
      <c r="D3" s="49" t="s">
        <v>233</v>
      </c>
      <c r="E3" s="49" t="s">
        <v>232</v>
      </c>
      <c r="F3" s="49" t="s">
        <v>231</v>
      </c>
      <c r="G3" s="49" t="s">
        <v>230</v>
      </c>
      <c r="H3" s="21" t="s">
        <v>225</v>
      </c>
      <c r="I3" s="21" t="s">
        <v>224</v>
      </c>
      <c r="J3" s="53" t="s">
        <v>229</v>
      </c>
      <c r="K3" s="52" t="s">
        <v>228</v>
      </c>
      <c r="L3" s="21" t="s">
        <v>227</v>
      </c>
      <c r="M3" s="21" t="s">
        <v>226</v>
      </c>
      <c r="N3" s="21" t="s">
        <v>220</v>
      </c>
      <c r="O3" s="21" t="s">
        <v>219</v>
      </c>
      <c r="P3" s="21" t="s">
        <v>218</v>
      </c>
      <c r="Q3" s="49" t="s">
        <v>225</v>
      </c>
      <c r="R3" s="49" t="s">
        <v>224</v>
      </c>
      <c r="S3" s="50" t="s">
        <v>223</v>
      </c>
      <c r="T3" s="51" t="s">
        <v>222</v>
      </c>
      <c r="U3" s="50" t="s">
        <v>221</v>
      </c>
      <c r="V3" s="49" t="s">
        <v>220</v>
      </c>
      <c r="W3" s="49" t="s">
        <v>219</v>
      </c>
      <c r="X3" s="49" t="s">
        <v>218</v>
      </c>
    </row>
    <row r="4" spans="1:24" ht="15.75" x14ac:dyDescent="0.2">
      <c r="A4" s="46" t="s">
        <v>217</v>
      </c>
      <c r="B4" s="46"/>
      <c r="C4" s="46"/>
      <c r="D4" s="21"/>
      <c r="E4" s="21"/>
      <c r="F4" s="21"/>
      <c r="G4" s="21"/>
      <c r="H4" s="46"/>
      <c r="I4" s="48"/>
      <c r="J4" s="44"/>
      <c r="K4" s="45"/>
      <c r="L4" s="21"/>
      <c r="M4" s="47"/>
      <c r="N4" s="21"/>
      <c r="O4" s="21"/>
      <c r="P4" s="21"/>
      <c r="Q4" s="46"/>
      <c r="R4" s="46"/>
      <c r="S4" s="44"/>
      <c r="T4" s="45"/>
      <c r="U4" s="44"/>
      <c r="V4" s="21"/>
      <c r="W4" s="21"/>
      <c r="X4" s="21"/>
    </row>
    <row r="5" spans="1:24" ht="15.75" x14ac:dyDescent="0.2">
      <c r="A5" s="25" t="s">
        <v>216</v>
      </c>
      <c r="B5" s="14" t="s">
        <v>215</v>
      </c>
      <c r="C5" s="43" t="s">
        <v>214</v>
      </c>
      <c r="D5" s="42" t="s">
        <v>24</v>
      </c>
      <c r="E5" s="42" t="s">
        <v>23</v>
      </c>
      <c r="F5" s="42" t="s">
        <v>104</v>
      </c>
      <c r="G5" s="40" t="s">
        <v>5</v>
      </c>
      <c r="H5" s="39" t="s">
        <v>213</v>
      </c>
      <c r="I5" s="37">
        <v>40517</v>
      </c>
      <c r="J5" s="35">
        <v>100</v>
      </c>
      <c r="K5" s="36">
        <v>0.01</v>
      </c>
      <c r="L5" s="34">
        <v>100</v>
      </c>
      <c r="M5" s="34" t="s">
        <v>21</v>
      </c>
      <c r="N5" s="34" t="s">
        <v>204</v>
      </c>
      <c r="O5" s="34">
        <v>24</v>
      </c>
      <c r="P5" s="34" t="s">
        <v>1</v>
      </c>
      <c r="Q5" s="42" t="s">
        <v>0</v>
      </c>
      <c r="R5" s="37" t="s">
        <v>0</v>
      </c>
      <c r="S5" s="35" t="s">
        <v>0</v>
      </c>
      <c r="T5" s="36" t="s">
        <v>0</v>
      </c>
      <c r="U5" s="35" t="s">
        <v>0</v>
      </c>
      <c r="V5" s="34" t="s">
        <v>0</v>
      </c>
      <c r="W5" s="34" t="s">
        <v>0</v>
      </c>
      <c r="X5" s="34" t="s">
        <v>0</v>
      </c>
    </row>
    <row r="6" spans="1:24" ht="15.75" x14ac:dyDescent="0.2">
      <c r="A6" s="25" t="s">
        <v>212</v>
      </c>
      <c r="B6" s="14" t="s">
        <v>211</v>
      </c>
      <c r="C6" s="41" t="s">
        <v>210</v>
      </c>
      <c r="D6" s="38" t="s">
        <v>24</v>
      </c>
      <c r="E6" s="38" t="s">
        <v>23</v>
      </c>
      <c r="F6" s="42" t="s">
        <v>104</v>
      </c>
      <c r="G6" s="40" t="s">
        <v>5</v>
      </c>
      <c r="H6" s="39" t="s">
        <v>209</v>
      </c>
      <c r="I6" s="37">
        <v>40517</v>
      </c>
      <c r="J6" s="35">
        <v>100</v>
      </c>
      <c r="K6" s="36">
        <v>0.01</v>
      </c>
      <c r="L6" s="34">
        <v>100</v>
      </c>
      <c r="M6" s="34" t="s">
        <v>21</v>
      </c>
      <c r="N6" s="34" t="s">
        <v>204</v>
      </c>
      <c r="O6" s="34">
        <v>24</v>
      </c>
      <c r="P6" s="34" t="s">
        <v>1</v>
      </c>
      <c r="Q6" s="38" t="s">
        <v>0</v>
      </c>
      <c r="R6" s="37" t="s">
        <v>0</v>
      </c>
      <c r="S6" s="35" t="s">
        <v>0</v>
      </c>
      <c r="T6" s="36" t="s">
        <v>0</v>
      </c>
      <c r="U6" s="35" t="s">
        <v>0</v>
      </c>
      <c r="V6" s="34" t="s">
        <v>0</v>
      </c>
      <c r="W6" s="34" t="s">
        <v>0</v>
      </c>
      <c r="X6" s="34" t="s">
        <v>0</v>
      </c>
    </row>
    <row r="7" spans="1:24" ht="15.75" x14ac:dyDescent="0.2">
      <c r="A7" s="25" t="s">
        <v>208</v>
      </c>
      <c r="B7" s="14" t="s">
        <v>207</v>
      </c>
      <c r="C7" s="41" t="s">
        <v>206</v>
      </c>
      <c r="D7" s="38" t="s">
        <v>24</v>
      </c>
      <c r="E7" s="38" t="s">
        <v>23</v>
      </c>
      <c r="F7" s="42" t="s">
        <v>104</v>
      </c>
      <c r="G7" s="40" t="s">
        <v>5</v>
      </c>
      <c r="H7" s="39" t="s">
        <v>205</v>
      </c>
      <c r="I7" s="37">
        <v>40517</v>
      </c>
      <c r="J7" s="35">
        <v>100</v>
      </c>
      <c r="K7" s="36">
        <v>0.01</v>
      </c>
      <c r="L7" s="34">
        <v>100</v>
      </c>
      <c r="M7" s="34" t="s">
        <v>21</v>
      </c>
      <c r="N7" s="34" t="s">
        <v>204</v>
      </c>
      <c r="O7" s="34">
        <v>24</v>
      </c>
      <c r="P7" s="34" t="s">
        <v>1</v>
      </c>
      <c r="Q7" s="38" t="s">
        <v>0</v>
      </c>
      <c r="R7" s="37" t="s">
        <v>0</v>
      </c>
      <c r="S7" s="35" t="s">
        <v>0</v>
      </c>
      <c r="T7" s="36" t="s">
        <v>0</v>
      </c>
      <c r="U7" s="35" t="s">
        <v>0</v>
      </c>
      <c r="V7" s="34" t="s">
        <v>0</v>
      </c>
      <c r="W7" s="34" t="s">
        <v>0</v>
      </c>
      <c r="X7" s="34" t="s">
        <v>0</v>
      </c>
    </row>
    <row r="8" spans="1:24" ht="15.75" x14ac:dyDescent="0.2">
      <c r="A8" s="25" t="s">
        <v>203</v>
      </c>
      <c r="B8" s="14" t="s">
        <v>202</v>
      </c>
      <c r="C8" s="41" t="s">
        <v>201</v>
      </c>
      <c r="D8" s="38" t="s">
        <v>24</v>
      </c>
      <c r="E8" s="38" t="s">
        <v>23</v>
      </c>
      <c r="F8" s="38" t="s">
        <v>52</v>
      </c>
      <c r="G8" s="40" t="s">
        <v>5</v>
      </c>
      <c r="H8" s="39" t="s">
        <v>0</v>
      </c>
      <c r="I8" s="37" t="s">
        <v>0</v>
      </c>
      <c r="J8" s="35" t="s">
        <v>0</v>
      </c>
      <c r="K8" s="36" t="s">
        <v>0</v>
      </c>
      <c r="L8" s="34" t="s">
        <v>0</v>
      </c>
      <c r="M8" s="34" t="s">
        <v>0</v>
      </c>
      <c r="N8" s="34" t="s">
        <v>0</v>
      </c>
      <c r="O8" s="34" t="s">
        <v>0</v>
      </c>
      <c r="P8" s="34" t="s">
        <v>0</v>
      </c>
      <c r="Q8" s="38" t="s">
        <v>200</v>
      </c>
      <c r="R8" s="37">
        <v>42786</v>
      </c>
      <c r="S8" s="35">
        <v>1000</v>
      </c>
      <c r="T8" s="36">
        <v>0.01</v>
      </c>
      <c r="U8" s="35">
        <v>100</v>
      </c>
      <c r="V8" s="34" t="s">
        <v>2</v>
      </c>
      <c r="W8" s="34">
        <v>9</v>
      </c>
      <c r="X8" s="34" t="s">
        <v>1</v>
      </c>
    </row>
    <row r="9" spans="1:24" ht="15.75" x14ac:dyDescent="0.2">
      <c r="A9" s="23" t="s">
        <v>199</v>
      </c>
      <c r="B9" s="22"/>
      <c r="C9" s="22"/>
      <c r="D9" s="18"/>
      <c r="E9" s="18"/>
      <c r="F9" s="18"/>
      <c r="G9" s="21"/>
      <c r="H9" s="18"/>
      <c r="I9" s="18"/>
      <c r="J9" s="19"/>
      <c r="K9" s="20"/>
      <c r="L9" s="18"/>
      <c r="M9" s="18"/>
      <c r="N9" s="18"/>
      <c r="O9" s="18"/>
      <c r="P9" s="18"/>
      <c r="Q9" s="18"/>
      <c r="R9" s="18"/>
      <c r="S9" s="19"/>
      <c r="T9" s="20"/>
      <c r="U9" s="19"/>
      <c r="V9" s="18"/>
      <c r="W9" s="18"/>
      <c r="X9" s="18"/>
    </row>
    <row r="10" spans="1:24" ht="15.75" x14ac:dyDescent="0.2">
      <c r="A10" s="25" t="s">
        <v>198</v>
      </c>
      <c r="B10" s="14" t="s">
        <v>197</v>
      </c>
      <c r="C10" s="13" t="s">
        <v>196</v>
      </c>
      <c r="D10" s="8" t="s">
        <v>24</v>
      </c>
      <c r="E10" s="8" t="s">
        <v>23</v>
      </c>
      <c r="F10" s="8" t="s">
        <v>52</v>
      </c>
      <c r="G10" s="12" t="s">
        <v>5</v>
      </c>
      <c r="H10" s="8" t="s">
        <v>195</v>
      </c>
      <c r="I10" s="11">
        <v>37573</v>
      </c>
      <c r="J10" s="16">
        <v>100</v>
      </c>
      <c r="K10" s="10">
        <v>0.01</v>
      </c>
      <c r="L10" s="8">
        <v>2500</v>
      </c>
      <c r="M10" s="8" t="s">
        <v>3</v>
      </c>
      <c r="N10" s="8" t="s">
        <v>2</v>
      </c>
      <c r="O10" s="8">
        <v>24</v>
      </c>
      <c r="P10" s="8" t="s">
        <v>1</v>
      </c>
      <c r="Q10" s="8" t="s">
        <v>194</v>
      </c>
      <c r="R10" s="11">
        <v>37573</v>
      </c>
      <c r="S10" s="9">
        <v>100</v>
      </c>
      <c r="T10" s="10">
        <v>0.01</v>
      </c>
      <c r="U10" s="9">
        <v>1000</v>
      </c>
      <c r="V10" s="8" t="s">
        <v>2</v>
      </c>
      <c r="W10" s="8">
        <v>9</v>
      </c>
      <c r="X10" s="8" t="s">
        <v>1</v>
      </c>
    </row>
    <row r="11" spans="1:24" ht="15.75" x14ac:dyDescent="0.2">
      <c r="A11" s="25" t="s">
        <v>193</v>
      </c>
      <c r="B11" s="14" t="s">
        <v>192</v>
      </c>
      <c r="C11" s="13" t="s">
        <v>191</v>
      </c>
      <c r="D11" s="8" t="s">
        <v>24</v>
      </c>
      <c r="E11" s="8" t="s">
        <v>23</v>
      </c>
      <c r="F11" s="8" t="s">
        <v>52</v>
      </c>
      <c r="G11" s="12" t="s">
        <v>5</v>
      </c>
      <c r="H11" s="8" t="s">
        <v>190</v>
      </c>
      <c r="I11" s="11">
        <v>37573</v>
      </c>
      <c r="J11" s="9">
        <v>100</v>
      </c>
      <c r="K11" s="10">
        <v>0.01</v>
      </c>
      <c r="L11" s="8">
        <v>5000</v>
      </c>
      <c r="M11" s="8" t="s">
        <v>3</v>
      </c>
      <c r="N11" s="8" t="s">
        <v>2</v>
      </c>
      <c r="O11" s="8">
        <v>24</v>
      </c>
      <c r="P11" s="8" t="s">
        <v>1</v>
      </c>
      <c r="Q11" s="8" t="s">
        <v>189</v>
      </c>
      <c r="R11" s="11">
        <v>37573</v>
      </c>
      <c r="S11" s="9">
        <v>100</v>
      </c>
      <c r="T11" s="10">
        <v>0.01</v>
      </c>
      <c r="U11" s="9">
        <v>1000</v>
      </c>
      <c r="V11" s="8" t="s">
        <v>2</v>
      </c>
      <c r="W11" s="8">
        <v>9</v>
      </c>
      <c r="X11" s="8" t="s">
        <v>1</v>
      </c>
    </row>
    <row r="12" spans="1:24" ht="15.75" x14ac:dyDescent="0.2">
      <c r="A12" s="25" t="s">
        <v>188</v>
      </c>
      <c r="B12" s="14" t="s">
        <v>187</v>
      </c>
      <c r="C12" s="13" t="s">
        <v>186</v>
      </c>
      <c r="D12" s="8" t="s">
        <v>185</v>
      </c>
      <c r="E12" s="8" t="s">
        <v>184</v>
      </c>
      <c r="F12" s="8" t="s">
        <v>52</v>
      </c>
      <c r="G12" s="12" t="s">
        <v>5</v>
      </c>
      <c r="H12" s="8" t="s">
        <v>183</v>
      </c>
      <c r="I12" s="11">
        <v>37573</v>
      </c>
      <c r="J12" s="9">
        <v>100</v>
      </c>
      <c r="K12" s="10">
        <v>0.01</v>
      </c>
      <c r="L12" s="8">
        <v>1000</v>
      </c>
      <c r="M12" s="8" t="s">
        <v>3</v>
      </c>
      <c r="N12" s="8" t="s">
        <v>2</v>
      </c>
      <c r="O12" s="8">
        <v>24</v>
      </c>
      <c r="P12" s="8" t="s">
        <v>1</v>
      </c>
      <c r="Q12" s="8" t="s">
        <v>182</v>
      </c>
      <c r="R12" s="11">
        <v>37573</v>
      </c>
      <c r="S12" s="9">
        <v>100</v>
      </c>
      <c r="T12" s="10">
        <v>0.01</v>
      </c>
      <c r="U12" s="9">
        <v>1000</v>
      </c>
      <c r="V12" s="8" t="s">
        <v>2</v>
      </c>
      <c r="W12" s="8">
        <v>9</v>
      </c>
      <c r="X12" s="8" t="s">
        <v>1</v>
      </c>
    </row>
    <row r="13" spans="1:24" ht="15.75" x14ac:dyDescent="0.2">
      <c r="A13" s="25" t="s">
        <v>181</v>
      </c>
      <c r="B13" s="14" t="s">
        <v>180</v>
      </c>
      <c r="C13" s="13" t="s">
        <v>179</v>
      </c>
      <c r="D13" s="8" t="s">
        <v>24</v>
      </c>
      <c r="E13" s="8" t="s">
        <v>23</v>
      </c>
      <c r="F13" s="8" t="s">
        <v>52</v>
      </c>
      <c r="G13" s="12" t="s">
        <v>5</v>
      </c>
      <c r="H13" s="8" t="s">
        <v>178</v>
      </c>
      <c r="I13" s="11">
        <v>42849</v>
      </c>
      <c r="J13" s="9">
        <v>100</v>
      </c>
      <c r="K13" s="10">
        <v>0.01</v>
      </c>
      <c r="L13" s="8">
        <v>5000</v>
      </c>
      <c r="M13" s="8" t="s">
        <v>3</v>
      </c>
      <c r="N13" s="8" t="s">
        <v>2</v>
      </c>
      <c r="O13" s="8">
        <v>24</v>
      </c>
      <c r="P13" s="8" t="s">
        <v>1</v>
      </c>
      <c r="Q13" s="8" t="s">
        <v>0</v>
      </c>
      <c r="R13" s="11" t="s">
        <v>0</v>
      </c>
      <c r="S13" s="9" t="s">
        <v>0</v>
      </c>
      <c r="T13" s="10" t="s">
        <v>0</v>
      </c>
      <c r="U13" s="9" t="s">
        <v>0</v>
      </c>
      <c r="V13" s="8" t="s">
        <v>0</v>
      </c>
      <c r="W13" s="8" t="s">
        <v>0</v>
      </c>
      <c r="X13" s="8" t="s">
        <v>0</v>
      </c>
    </row>
    <row r="14" spans="1:24" ht="15.75" x14ac:dyDescent="0.2">
      <c r="A14" s="25" t="s">
        <v>177</v>
      </c>
      <c r="B14" s="14" t="s">
        <v>176</v>
      </c>
      <c r="C14" s="13" t="s">
        <v>175</v>
      </c>
      <c r="D14" s="8" t="s">
        <v>24</v>
      </c>
      <c r="E14" s="8" t="s">
        <v>23</v>
      </c>
      <c r="F14" s="8" t="s">
        <v>52</v>
      </c>
      <c r="G14" s="12" t="s">
        <v>5</v>
      </c>
      <c r="H14" s="8" t="s">
        <v>174</v>
      </c>
      <c r="I14" s="11">
        <v>42849</v>
      </c>
      <c r="J14" s="9">
        <v>100</v>
      </c>
      <c r="K14" s="10">
        <v>0.01</v>
      </c>
      <c r="L14" s="8">
        <v>2000</v>
      </c>
      <c r="M14" s="8" t="s">
        <v>3</v>
      </c>
      <c r="N14" s="8" t="s">
        <v>2</v>
      </c>
      <c r="O14" s="8">
        <v>24</v>
      </c>
      <c r="P14" s="8" t="s">
        <v>1</v>
      </c>
      <c r="Q14" s="8" t="s">
        <v>0</v>
      </c>
      <c r="R14" s="11" t="s">
        <v>0</v>
      </c>
      <c r="S14" s="9" t="s">
        <v>0</v>
      </c>
      <c r="T14" s="10" t="s">
        <v>0</v>
      </c>
      <c r="U14" s="9" t="s">
        <v>0</v>
      </c>
      <c r="V14" s="8" t="s">
        <v>0</v>
      </c>
      <c r="W14" s="8" t="s">
        <v>0</v>
      </c>
      <c r="X14" s="8" t="s">
        <v>0</v>
      </c>
    </row>
    <row r="15" spans="1:24" ht="15.75" x14ac:dyDescent="0.2">
      <c r="A15" s="25" t="s">
        <v>173</v>
      </c>
      <c r="B15" s="14" t="s">
        <v>172</v>
      </c>
      <c r="C15" s="13" t="s">
        <v>171</v>
      </c>
      <c r="D15" s="8" t="s">
        <v>24</v>
      </c>
      <c r="E15" s="8" t="s">
        <v>23</v>
      </c>
      <c r="F15" s="8" t="s">
        <v>52</v>
      </c>
      <c r="G15" s="12" t="s">
        <v>5</v>
      </c>
      <c r="H15" s="8" t="s">
        <v>170</v>
      </c>
      <c r="I15" s="11">
        <v>42849</v>
      </c>
      <c r="J15" s="9">
        <v>100</v>
      </c>
      <c r="K15" s="10">
        <v>0.01</v>
      </c>
      <c r="L15" s="8">
        <v>1500</v>
      </c>
      <c r="M15" s="8" t="s">
        <v>3</v>
      </c>
      <c r="N15" s="8" t="s">
        <v>2</v>
      </c>
      <c r="O15" s="8">
        <v>24</v>
      </c>
      <c r="P15" s="8" t="s">
        <v>1</v>
      </c>
      <c r="Q15" s="8" t="s">
        <v>0</v>
      </c>
      <c r="R15" s="11" t="s">
        <v>0</v>
      </c>
      <c r="S15" s="9" t="s">
        <v>0</v>
      </c>
      <c r="T15" s="10" t="s">
        <v>0</v>
      </c>
      <c r="U15" s="9" t="s">
        <v>0</v>
      </c>
      <c r="V15" s="8" t="s">
        <v>0</v>
      </c>
      <c r="W15" s="8" t="s">
        <v>0</v>
      </c>
      <c r="X15" s="8" t="s">
        <v>0</v>
      </c>
    </row>
    <row r="16" spans="1:24" ht="15.75" x14ac:dyDescent="0.2">
      <c r="A16" s="25" t="s">
        <v>169</v>
      </c>
      <c r="B16" s="14" t="s">
        <v>168</v>
      </c>
      <c r="C16" s="13" t="s">
        <v>167</v>
      </c>
      <c r="D16" s="8" t="s">
        <v>8</v>
      </c>
      <c r="E16" s="8" t="s">
        <v>7</v>
      </c>
      <c r="F16" s="8" t="s">
        <v>52</v>
      </c>
      <c r="G16" s="12" t="s">
        <v>5</v>
      </c>
      <c r="H16" s="8" t="s">
        <v>166</v>
      </c>
      <c r="I16" s="11">
        <v>42849</v>
      </c>
      <c r="J16" s="9">
        <v>100</v>
      </c>
      <c r="K16" s="10">
        <v>0.01</v>
      </c>
      <c r="L16" s="8">
        <v>1000</v>
      </c>
      <c r="M16" s="8" t="s">
        <v>3</v>
      </c>
      <c r="N16" s="8" t="s">
        <v>2</v>
      </c>
      <c r="O16" s="8">
        <v>24</v>
      </c>
      <c r="P16" s="8" t="s">
        <v>1</v>
      </c>
      <c r="Q16" s="8" t="s">
        <v>0</v>
      </c>
      <c r="R16" s="11" t="s">
        <v>0</v>
      </c>
      <c r="S16" s="9" t="s">
        <v>0</v>
      </c>
      <c r="T16" s="10" t="s">
        <v>0</v>
      </c>
      <c r="U16" s="9" t="s">
        <v>0</v>
      </c>
      <c r="V16" s="8" t="s">
        <v>0</v>
      </c>
      <c r="W16" s="8" t="s">
        <v>0</v>
      </c>
      <c r="X16" s="8" t="s">
        <v>0</v>
      </c>
    </row>
    <row r="17" spans="1:24" ht="15.75" x14ac:dyDescent="0.2">
      <c r="A17" s="25" t="s">
        <v>165</v>
      </c>
      <c r="B17" s="14" t="s">
        <v>164</v>
      </c>
      <c r="C17" s="13" t="s">
        <v>163</v>
      </c>
      <c r="D17" s="8" t="s">
        <v>8</v>
      </c>
      <c r="E17" s="8" t="s">
        <v>7</v>
      </c>
      <c r="F17" s="8" t="s">
        <v>104</v>
      </c>
      <c r="G17" s="12" t="s">
        <v>5</v>
      </c>
      <c r="H17" s="8" t="s">
        <v>162</v>
      </c>
      <c r="I17" s="11">
        <v>42849</v>
      </c>
      <c r="J17" s="9">
        <v>100</v>
      </c>
      <c r="K17" s="10">
        <v>0.01</v>
      </c>
      <c r="L17" s="8">
        <v>1000</v>
      </c>
      <c r="M17" s="8" t="s">
        <v>3</v>
      </c>
      <c r="N17" s="8" t="s">
        <v>2</v>
      </c>
      <c r="O17" s="8">
        <v>24</v>
      </c>
      <c r="P17" s="8" t="s">
        <v>1</v>
      </c>
      <c r="Q17" s="8" t="s">
        <v>0</v>
      </c>
      <c r="R17" s="11" t="s">
        <v>0</v>
      </c>
      <c r="S17" s="9" t="s">
        <v>0</v>
      </c>
      <c r="T17" s="10" t="s">
        <v>0</v>
      </c>
      <c r="U17" s="9" t="s">
        <v>0</v>
      </c>
      <c r="V17" s="8" t="s">
        <v>0</v>
      </c>
      <c r="W17" s="8" t="s">
        <v>0</v>
      </c>
      <c r="X17" s="8" t="s">
        <v>0</v>
      </c>
    </row>
    <row r="18" spans="1:24" ht="15.75" x14ac:dyDescent="0.2">
      <c r="A18" s="25" t="s">
        <v>161</v>
      </c>
      <c r="B18" s="14" t="s">
        <v>160</v>
      </c>
      <c r="C18" s="13" t="s">
        <v>159</v>
      </c>
      <c r="D18" s="8" t="s">
        <v>8</v>
      </c>
      <c r="E18" s="8" t="s">
        <v>7</v>
      </c>
      <c r="F18" s="8" t="s">
        <v>104</v>
      </c>
      <c r="G18" s="12" t="s">
        <v>5</v>
      </c>
      <c r="H18" s="8" t="s">
        <v>158</v>
      </c>
      <c r="I18" s="11">
        <v>42849</v>
      </c>
      <c r="J18" s="9">
        <v>10</v>
      </c>
      <c r="K18" s="10">
        <v>0.01</v>
      </c>
      <c r="L18" s="8">
        <v>750</v>
      </c>
      <c r="M18" s="8" t="s">
        <v>3</v>
      </c>
      <c r="N18" s="8" t="s">
        <v>2</v>
      </c>
      <c r="O18" s="8">
        <v>24</v>
      </c>
      <c r="P18" s="8" t="s">
        <v>1</v>
      </c>
      <c r="Q18" s="8" t="s">
        <v>0</v>
      </c>
      <c r="R18" s="11" t="s">
        <v>0</v>
      </c>
      <c r="S18" s="9" t="s">
        <v>0</v>
      </c>
      <c r="T18" s="10" t="s">
        <v>0</v>
      </c>
      <c r="U18" s="9" t="s">
        <v>0</v>
      </c>
      <c r="V18" s="8" t="s">
        <v>0</v>
      </c>
      <c r="W18" s="8" t="s">
        <v>0</v>
      </c>
      <c r="X18" s="8" t="s">
        <v>0</v>
      </c>
    </row>
    <row r="19" spans="1:24" ht="15.75" x14ac:dyDescent="0.2">
      <c r="A19" s="15" t="s">
        <v>157</v>
      </c>
      <c r="B19" s="14" t="s">
        <v>156</v>
      </c>
      <c r="C19" s="13" t="s">
        <v>155</v>
      </c>
      <c r="D19" s="8" t="s">
        <v>8</v>
      </c>
      <c r="E19" s="8" t="s">
        <v>7</v>
      </c>
      <c r="F19" s="8" t="s">
        <v>104</v>
      </c>
      <c r="G19" s="12" t="s">
        <v>5</v>
      </c>
      <c r="H19" s="8" t="s">
        <v>154</v>
      </c>
      <c r="I19" s="11">
        <v>44333</v>
      </c>
      <c r="J19" s="9">
        <v>10</v>
      </c>
      <c r="K19" s="10">
        <v>0.01</v>
      </c>
      <c r="L19" s="8">
        <v>250</v>
      </c>
      <c r="M19" s="8" t="s">
        <v>3</v>
      </c>
      <c r="N19" s="8" t="s">
        <v>2</v>
      </c>
      <c r="O19" s="8">
        <v>24</v>
      </c>
      <c r="P19" s="8" t="s">
        <v>1</v>
      </c>
      <c r="Q19" s="8" t="s">
        <v>0</v>
      </c>
      <c r="R19" s="8" t="s">
        <v>0</v>
      </c>
      <c r="S19" s="16" t="s">
        <v>0</v>
      </c>
      <c r="T19" s="17" t="s">
        <v>0</v>
      </c>
      <c r="U19" s="16" t="s">
        <v>0</v>
      </c>
      <c r="V19" s="8" t="s">
        <v>0</v>
      </c>
      <c r="W19" s="8" t="s">
        <v>0</v>
      </c>
      <c r="X19" s="8" t="s">
        <v>0</v>
      </c>
    </row>
    <row r="20" spans="1:24" ht="15.75" x14ac:dyDescent="0.2">
      <c r="A20" s="25" t="s">
        <v>153</v>
      </c>
      <c r="B20" s="14" t="s">
        <v>152</v>
      </c>
      <c r="C20" s="13" t="s">
        <v>151</v>
      </c>
      <c r="D20" s="8" t="s">
        <v>8</v>
      </c>
      <c r="E20" s="8" t="s">
        <v>146</v>
      </c>
      <c r="F20" s="8" t="s">
        <v>52</v>
      </c>
      <c r="G20" s="12" t="s">
        <v>5</v>
      </c>
      <c r="H20" s="8" t="s">
        <v>150</v>
      </c>
      <c r="I20" s="11">
        <v>42849</v>
      </c>
      <c r="J20" s="9">
        <v>1000</v>
      </c>
      <c r="K20" s="10">
        <v>0.25</v>
      </c>
      <c r="L20" s="8">
        <v>750</v>
      </c>
      <c r="M20" s="8" t="s">
        <v>3</v>
      </c>
      <c r="N20" s="8" t="s">
        <v>2</v>
      </c>
      <c r="O20" s="8">
        <v>24</v>
      </c>
      <c r="P20" s="8" t="s">
        <v>1</v>
      </c>
      <c r="Q20" s="8" t="s">
        <v>0</v>
      </c>
      <c r="R20" s="11" t="s">
        <v>0</v>
      </c>
      <c r="S20" s="9" t="s">
        <v>0</v>
      </c>
      <c r="T20" s="10" t="s">
        <v>0</v>
      </c>
      <c r="U20" s="9" t="s">
        <v>0</v>
      </c>
      <c r="V20" s="8" t="s">
        <v>0</v>
      </c>
      <c r="W20" s="8" t="s">
        <v>0</v>
      </c>
      <c r="X20" s="8" t="s">
        <v>0</v>
      </c>
    </row>
    <row r="21" spans="1:24" ht="15.75" x14ac:dyDescent="0.2">
      <c r="A21" s="25" t="s">
        <v>149</v>
      </c>
      <c r="B21" s="14" t="s">
        <v>148</v>
      </c>
      <c r="C21" s="13" t="s">
        <v>147</v>
      </c>
      <c r="D21" s="8" t="s">
        <v>8</v>
      </c>
      <c r="E21" s="8" t="s">
        <v>146</v>
      </c>
      <c r="F21" s="8" t="s">
        <v>52</v>
      </c>
      <c r="G21" s="12" t="s">
        <v>5</v>
      </c>
      <c r="H21" s="8" t="s">
        <v>145</v>
      </c>
      <c r="I21" s="11">
        <v>43514</v>
      </c>
      <c r="J21" s="9">
        <v>100</v>
      </c>
      <c r="K21" s="10">
        <v>0.25</v>
      </c>
      <c r="L21" s="8">
        <v>1000</v>
      </c>
      <c r="M21" s="8" t="s">
        <v>3</v>
      </c>
      <c r="N21" s="8" t="s">
        <v>2</v>
      </c>
      <c r="O21" s="8">
        <v>24</v>
      </c>
      <c r="P21" s="8" t="s">
        <v>1</v>
      </c>
      <c r="Q21" s="8" t="s">
        <v>0</v>
      </c>
      <c r="R21" s="11" t="s">
        <v>0</v>
      </c>
      <c r="S21" s="9" t="s">
        <v>0</v>
      </c>
      <c r="T21" s="10" t="s">
        <v>0</v>
      </c>
      <c r="U21" s="9" t="s">
        <v>0</v>
      </c>
      <c r="V21" s="8" t="s">
        <v>0</v>
      </c>
      <c r="W21" s="8" t="s">
        <v>0</v>
      </c>
      <c r="X21" s="8" t="s">
        <v>0</v>
      </c>
    </row>
    <row r="22" spans="1:24" ht="15.75" x14ac:dyDescent="0.2">
      <c r="A22" s="25" t="s">
        <v>144</v>
      </c>
      <c r="B22" s="14" t="s">
        <v>143</v>
      </c>
      <c r="C22" s="13" t="s">
        <v>142</v>
      </c>
      <c r="D22" s="8" t="s">
        <v>24</v>
      </c>
      <c r="E22" s="8" t="s">
        <v>7</v>
      </c>
      <c r="F22" s="8" t="s">
        <v>104</v>
      </c>
      <c r="G22" s="12" t="s">
        <v>5</v>
      </c>
      <c r="H22" s="8" t="s">
        <v>141</v>
      </c>
      <c r="I22" s="11">
        <v>43514</v>
      </c>
      <c r="J22" s="9">
        <v>100</v>
      </c>
      <c r="K22" s="10">
        <v>0.01</v>
      </c>
      <c r="L22" s="8">
        <v>500</v>
      </c>
      <c r="M22" s="8" t="s">
        <v>3</v>
      </c>
      <c r="N22" s="8" t="s">
        <v>2</v>
      </c>
      <c r="O22" s="8">
        <v>24</v>
      </c>
      <c r="P22" s="8" t="s">
        <v>1</v>
      </c>
      <c r="Q22" s="8" t="s">
        <v>0</v>
      </c>
      <c r="R22" s="11" t="s">
        <v>0</v>
      </c>
      <c r="S22" s="9" t="s">
        <v>0</v>
      </c>
      <c r="T22" s="10" t="s">
        <v>0</v>
      </c>
      <c r="U22" s="9" t="s">
        <v>0</v>
      </c>
      <c r="V22" s="8" t="s">
        <v>0</v>
      </c>
      <c r="W22" s="8" t="s">
        <v>0</v>
      </c>
      <c r="X22" s="8" t="s">
        <v>0</v>
      </c>
    </row>
    <row r="23" spans="1:24" ht="15.75" x14ac:dyDescent="0.2">
      <c r="A23" s="33" t="s">
        <v>140</v>
      </c>
      <c r="B23" s="32" t="s">
        <v>139</v>
      </c>
      <c r="C23" s="31" t="s">
        <v>138</v>
      </c>
      <c r="D23" s="26" t="s">
        <v>137</v>
      </c>
      <c r="E23" s="26" t="s">
        <v>23</v>
      </c>
      <c r="F23" s="26" t="s">
        <v>52</v>
      </c>
      <c r="G23" s="30" t="s">
        <v>5</v>
      </c>
      <c r="H23" s="26" t="s">
        <v>136</v>
      </c>
      <c r="I23" s="29">
        <v>43514</v>
      </c>
      <c r="J23" s="27">
        <v>100</v>
      </c>
      <c r="K23" s="28">
        <v>0.01</v>
      </c>
      <c r="L23" s="26">
        <v>500</v>
      </c>
      <c r="M23" s="26" t="s">
        <v>3</v>
      </c>
      <c r="N23" s="26" t="s">
        <v>2</v>
      </c>
      <c r="O23" s="26">
        <v>24</v>
      </c>
      <c r="P23" s="26" t="s">
        <v>1</v>
      </c>
      <c r="Q23" s="26" t="s">
        <v>0</v>
      </c>
      <c r="R23" s="29" t="s">
        <v>0</v>
      </c>
      <c r="S23" s="27" t="s">
        <v>0</v>
      </c>
      <c r="T23" s="28" t="s">
        <v>0</v>
      </c>
      <c r="U23" s="27" t="s">
        <v>0</v>
      </c>
      <c r="V23" s="26" t="s">
        <v>0</v>
      </c>
      <c r="W23" s="26" t="s">
        <v>0</v>
      </c>
      <c r="X23" s="26" t="s">
        <v>0</v>
      </c>
    </row>
    <row r="24" spans="1:24" ht="15.75" x14ac:dyDescent="0.2">
      <c r="A24" s="33" t="s">
        <v>135</v>
      </c>
      <c r="B24" s="32" t="s">
        <v>134</v>
      </c>
      <c r="C24" s="31" t="s">
        <v>133</v>
      </c>
      <c r="D24" s="26" t="s">
        <v>8</v>
      </c>
      <c r="E24" s="26" t="s">
        <v>7</v>
      </c>
      <c r="F24" s="26" t="s">
        <v>52</v>
      </c>
      <c r="G24" s="30" t="s">
        <v>5</v>
      </c>
      <c r="H24" s="26" t="s">
        <v>132</v>
      </c>
      <c r="I24" s="29">
        <v>45047</v>
      </c>
      <c r="J24" s="27">
        <v>100</v>
      </c>
      <c r="K24" s="28">
        <v>0.01</v>
      </c>
      <c r="L24" s="26">
        <v>200</v>
      </c>
      <c r="M24" s="26" t="s">
        <v>3</v>
      </c>
      <c r="N24" s="26" t="s">
        <v>2</v>
      </c>
      <c r="O24" s="26">
        <v>24</v>
      </c>
      <c r="P24" s="26" t="s">
        <v>1</v>
      </c>
      <c r="Q24" s="26" t="s">
        <v>0</v>
      </c>
      <c r="R24" s="29" t="s">
        <v>0</v>
      </c>
      <c r="S24" s="27" t="s">
        <v>0</v>
      </c>
      <c r="T24" s="28" t="s">
        <v>0</v>
      </c>
      <c r="U24" s="27" t="s">
        <v>0</v>
      </c>
      <c r="V24" s="26" t="s">
        <v>0</v>
      </c>
      <c r="W24" s="26" t="s">
        <v>0</v>
      </c>
      <c r="X24" s="26" t="s">
        <v>0</v>
      </c>
    </row>
    <row r="25" spans="1:24" ht="15.75" x14ac:dyDescent="0.2">
      <c r="A25" s="33" t="s">
        <v>131</v>
      </c>
      <c r="B25" s="32" t="s">
        <v>130</v>
      </c>
      <c r="C25" s="31" t="s">
        <v>129</v>
      </c>
      <c r="D25" s="26" t="s">
        <v>8</v>
      </c>
      <c r="E25" s="26" t="s">
        <v>7</v>
      </c>
      <c r="F25" s="26" t="s">
        <v>104</v>
      </c>
      <c r="G25" s="30" t="s">
        <v>5</v>
      </c>
      <c r="H25" s="26" t="s">
        <v>128</v>
      </c>
      <c r="I25" s="29">
        <v>45047</v>
      </c>
      <c r="J25" s="27">
        <v>1000</v>
      </c>
      <c r="K25" s="28">
        <v>0.01</v>
      </c>
      <c r="L25" s="26">
        <v>250</v>
      </c>
      <c r="M25" s="26" t="s">
        <v>3</v>
      </c>
      <c r="N25" s="26" t="s">
        <v>2</v>
      </c>
      <c r="O25" s="26">
        <v>24</v>
      </c>
      <c r="P25" s="26" t="s">
        <v>1</v>
      </c>
      <c r="Q25" s="26" t="s">
        <v>0</v>
      </c>
      <c r="R25" s="29" t="s">
        <v>0</v>
      </c>
      <c r="S25" s="27" t="s">
        <v>0</v>
      </c>
      <c r="T25" s="28" t="s">
        <v>0</v>
      </c>
      <c r="U25" s="27" t="s">
        <v>0</v>
      </c>
      <c r="V25" s="26" t="s">
        <v>0</v>
      </c>
      <c r="W25" s="26" t="s">
        <v>0</v>
      </c>
      <c r="X25" s="26" t="s">
        <v>0</v>
      </c>
    </row>
    <row r="26" spans="1:24" ht="15.75" x14ac:dyDescent="0.2">
      <c r="A26" s="33" t="s">
        <v>127</v>
      </c>
      <c r="B26" s="32" t="s">
        <v>126</v>
      </c>
      <c r="C26" s="31" t="s">
        <v>125</v>
      </c>
      <c r="D26" s="26" t="s">
        <v>24</v>
      </c>
      <c r="E26" s="26" t="s">
        <v>23</v>
      </c>
      <c r="F26" s="26" t="s">
        <v>52</v>
      </c>
      <c r="G26" s="30" t="s">
        <v>5</v>
      </c>
      <c r="H26" s="26" t="s">
        <v>124</v>
      </c>
      <c r="I26" s="29">
        <v>45047</v>
      </c>
      <c r="J26" s="27">
        <v>100</v>
      </c>
      <c r="K26" s="28">
        <v>0.01</v>
      </c>
      <c r="L26" s="26">
        <v>500</v>
      </c>
      <c r="M26" s="26" t="s">
        <v>3</v>
      </c>
      <c r="N26" s="26" t="s">
        <v>2</v>
      </c>
      <c r="O26" s="26">
        <v>24</v>
      </c>
      <c r="P26" s="26" t="s">
        <v>1</v>
      </c>
      <c r="Q26" s="26" t="s">
        <v>0</v>
      </c>
      <c r="R26" s="29" t="s">
        <v>0</v>
      </c>
      <c r="S26" s="27" t="s">
        <v>0</v>
      </c>
      <c r="T26" s="28" t="s">
        <v>0</v>
      </c>
      <c r="U26" s="27" t="s">
        <v>0</v>
      </c>
      <c r="V26" s="26" t="s">
        <v>0</v>
      </c>
      <c r="W26" s="26" t="s">
        <v>0</v>
      </c>
      <c r="X26" s="26" t="s">
        <v>0</v>
      </c>
    </row>
    <row r="27" spans="1:24" ht="15.75" x14ac:dyDescent="0.2">
      <c r="A27" s="33" t="s">
        <v>123</v>
      </c>
      <c r="B27" s="32" t="s">
        <v>122</v>
      </c>
      <c r="C27" s="31" t="s">
        <v>121</v>
      </c>
      <c r="D27" s="26" t="s">
        <v>8</v>
      </c>
      <c r="E27" s="26" t="s">
        <v>7</v>
      </c>
      <c r="F27" s="26" t="s">
        <v>104</v>
      </c>
      <c r="G27" s="30" t="s">
        <v>5</v>
      </c>
      <c r="H27" s="26" t="s">
        <v>120</v>
      </c>
      <c r="I27" s="29">
        <v>43514</v>
      </c>
      <c r="J27" s="27">
        <v>1000</v>
      </c>
      <c r="K27" s="28">
        <v>0.01</v>
      </c>
      <c r="L27" s="26">
        <v>500</v>
      </c>
      <c r="M27" s="26" t="s">
        <v>3</v>
      </c>
      <c r="N27" s="26" t="s">
        <v>2</v>
      </c>
      <c r="O27" s="26">
        <v>24</v>
      </c>
      <c r="P27" s="26" t="s">
        <v>1</v>
      </c>
      <c r="Q27" s="26" t="s">
        <v>0</v>
      </c>
      <c r="R27" s="29" t="s">
        <v>0</v>
      </c>
      <c r="S27" s="27" t="s">
        <v>0</v>
      </c>
      <c r="T27" s="28" t="s">
        <v>0</v>
      </c>
      <c r="U27" s="27" t="s">
        <v>0</v>
      </c>
      <c r="V27" s="26" t="s">
        <v>0</v>
      </c>
      <c r="W27" s="26" t="s">
        <v>0</v>
      </c>
      <c r="X27" s="26" t="s">
        <v>0</v>
      </c>
    </row>
    <row r="28" spans="1:24" ht="15.75" x14ac:dyDescent="0.2">
      <c r="A28" s="33" t="s">
        <v>119</v>
      </c>
      <c r="B28" s="32" t="s">
        <v>118</v>
      </c>
      <c r="C28" s="31" t="s">
        <v>117</v>
      </c>
      <c r="D28" s="26" t="s">
        <v>8</v>
      </c>
      <c r="E28" s="26" t="s">
        <v>7</v>
      </c>
      <c r="F28" s="26" t="s">
        <v>104</v>
      </c>
      <c r="G28" s="30" t="s">
        <v>5</v>
      </c>
      <c r="H28" s="26" t="s">
        <v>116</v>
      </c>
      <c r="I28" s="29">
        <v>43514</v>
      </c>
      <c r="J28" s="27">
        <v>1000</v>
      </c>
      <c r="K28" s="28">
        <v>0.01</v>
      </c>
      <c r="L28" s="26">
        <v>500</v>
      </c>
      <c r="M28" s="26" t="s">
        <v>3</v>
      </c>
      <c r="N28" s="26" t="s">
        <v>2</v>
      </c>
      <c r="O28" s="26">
        <v>24</v>
      </c>
      <c r="P28" s="26" t="s">
        <v>1</v>
      </c>
      <c r="Q28" s="26" t="s">
        <v>0</v>
      </c>
      <c r="R28" s="29" t="s">
        <v>0</v>
      </c>
      <c r="S28" s="27" t="s">
        <v>0</v>
      </c>
      <c r="T28" s="28" t="s">
        <v>0</v>
      </c>
      <c r="U28" s="27" t="s">
        <v>0</v>
      </c>
      <c r="V28" s="26" t="s">
        <v>0</v>
      </c>
      <c r="W28" s="26" t="s">
        <v>0</v>
      </c>
      <c r="X28" s="26" t="s">
        <v>0</v>
      </c>
    </row>
    <row r="29" spans="1:24" ht="15.75" x14ac:dyDescent="0.2">
      <c r="A29" s="33" t="s">
        <v>115</v>
      </c>
      <c r="B29" s="32" t="s">
        <v>114</v>
      </c>
      <c r="C29" s="31" t="s">
        <v>113</v>
      </c>
      <c r="D29" s="26" t="s">
        <v>8</v>
      </c>
      <c r="E29" s="26" t="s">
        <v>7</v>
      </c>
      <c r="F29" s="26" t="s">
        <v>104</v>
      </c>
      <c r="G29" s="30" t="s">
        <v>5</v>
      </c>
      <c r="H29" s="26" t="s">
        <v>112</v>
      </c>
      <c r="I29" s="29">
        <v>43514</v>
      </c>
      <c r="J29" s="27">
        <v>1000</v>
      </c>
      <c r="K29" s="28">
        <v>0.01</v>
      </c>
      <c r="L29" s="26">
        <v>500</v>
      </c>
      <c r="M29" s="26" t="s">
        <v>3</v>
      </c>
      <c r="N29" s="26" t="s">
        <v>2</v>
      </c>
      <c r="O29" s="26">
        <v>24</v>
      </c>
      <c r="P29" s="26" t="s">
        <v>1</v>
      </c>
      <c r="Q29" s="26" t="s">
        <v>0</v>
      </c>
      <c r="R29" s="29" t="s">
        <v>0</v>
      </c>
      <c r="S29" s="27" t="s">
        <v>0</v>
      </c>
      <c r="T29" s="28" t="s">
        <v>0</v>
      </c>
      <c r="U29" s="27" t="s">
        <v>0</v>
      </c>
      <c r="V29" s="26" t="s">
        <v>0</v>
      </c>
      <c r="W29" s="26" t="s">
        <v>0</v>
      </c>
      <c r="X29" s="26" t="s">
        <v>0</v>
      </c>
    </row>
    <row r="30" spans="1:24" ht="15.75" x14ac:dyDescent="0.2">
      <c r="A30" s="33" t="s">
        <v>111</v>
      </c>
      <c r="B30" s="32" t="s">
        <v>110</v>
      </c>
      <c r="C30" s="31" t="s">
        <v>109</v>
      </c>
      <c r="D30" s="26" t="s">
        <v>8</v>
      </c>
      <c r="E30" s="26" t="s">
        <v>7</v>
      </c>
      <c r="F30" s="26" t="s">
        <v>104</v>
      </c>
      <c r="G30" s="30" t="s">
        <v>5</v>
      </c>
      <c r="H30" s="26" t="s">
        <v>108</v>
      </c>
      <c r="I30" s="29">
        <v>43514</v>
      </c>
      <c r="J30" s="27">
        <v>1000</v>
      </c>
      <c r="K30" s="28">
        <v>0.01</v>
      </c>
      <c r="L30" s="26">
        <v>500</v>
      </c>
      <c r="M30" s="26" t="s">
        <v>3</v>
      </c>
      <c r="N30" s="26" t="s">
        <v>2</v>
      </c>
      <c r="O30" s="26">
        <v>24</v>
      </c>
      <c r="P30" s="26" t="s">
        <v>1</v>
      </c>
      <c r="Q30" s="26" t="s">
        <v>0</v>
      </c>
      <c r="R30" s="29" t="s">
        <v>0</v>
      </c>
      <c r="S30" s="27" t="s">
        <v>0</v>
      </c>
      <c r="T30" s="28" t="s">
        <v>0</v>
      </c>
      <c r="U30" s="27" t="s">
        <v>0</v>
      </c>
      <c r="V30" s="26" t="s">
        <v>0</v>
      </c>
      <c r="W30" s="26" t="s">
        <v>0</v>
      </c>
      <c r="X30" s="26" t="s">
        <v>0</v>
      </c>
    </row>
    <row r="31" spans="1:24" ht="15.75" x14ac:dyDescent="0.2">
      <c r="A31" s="33" t="s">
        <v>107</v>
      </c>
      <c r="B31" s="32" t="s">
        <v>106</v>
      </c>
      <c r="C31" s="31" t="s">
        <v>105</v>
      </c>
      <c r="D31" s="26" t="s">
        <v>8</v>
      </c>
      <c r="E31" s="26" t="s">
        <v>7</v>
      </c>
      <c r="F31" s="26" t="s">
        <v>104</v>
      </c>
      <c r="G31" s="30" t="s">
        <v>5</v>
      </c>
      <c r="H31" s="26" t="s">
        <v>103</v>
      </c>
      <c r="I31" s="29">
        <v>43514</v>
      </c>
      <c r="J31" s="27">
        <v>1000</v>
      </c>
      <c r="K31" s="28">
        <v>0.01</v>
      </c>
      <c r="L31" s="26">
        <v>500</v>
      </c>
      <c r="M31" s="26" t="s">
        <v>3</v>
      </c>
      <c r="N31" s="26" t="s">
        <v>2</v>
      </c>
      <c r="O31" s="26">
        <v>24</v>
      </c>
      <c r="P31" s="26" t="s">
        <v>1</v>
      </c>
      <c r="Q31" s="26" t="s">
        <v>0</v>
      </c>
      <c r="R31" s="29" t="s">
        <v>0</v>
      </c>
      <c r="S31" s="27" t="s">
        <v>0</v>
      </c>
      <c r="T31" s="28" t="s">
        <v>0</v>
      </c>
      <c r="U31" s="27" t="s">
        <v>0</v>
      </c>
      <c r="V31" s="26" t="s">
        <v>0</v>
      </c>
      <c r="W31" s="26" t="s">
        <v>0</v>
      </c>
      <c r="X31" s="26" t="s">
        <v>0</v>
      </c>
    </row>
    <row r="32" spans="1:24" ht="15.75" x14ac:dyDescent="0.2">
      <c r="A32" s="23" t="s">
        <v>102</v>
      </c>
      <c r="B32" s="22"/>
      <c r="C32" s="22"/>
      <c r="D32" s="18"/>
      <c r="E32" s="18"/>
      <c r="F32" s="18"/>
      <c r="G32" s="21"/>
      <c r="H32" s="18"/>
      <c r="I32" s="18"/>
      <c r="J32" s="19"/>
      <c r="K32" s="20"/>
      <c r="L32" s="18"/>
      <c r="M32" s="18"/>
      <c r="N32" s="18"/>
      <c r="O32" s="18"/>
      <c r="P32" s="18"/>
      <c r="Q32" s="18"/>
      <c r="R32" s="18"/>
      <c r="S32" s="19"/>
      <c r="T32" s="20"/>
      <c r="U32" s="19"/>
      <c r="V32" s="18"/>
      <c r="W32" s="18"/>
      <c r="X32" s="18"/>
    </row>
    <row r="33" spans="1:24" ht="15.75" x14ac:dyDescent="0.2">
      <c r="A33" s="25" t="s">
        <v>101</v>
      </c>
      <c r="B33" s="14" t="s">
        <v>100</v>
      </c>
      <c r="C33" s="13" t="s">
        <v>99</v>
      </c>
      <c r="D33" s="8" t="s">
        <v>8</v>
      </c>
      <c r="E33" s="8" t="s">
        <v>7</v>
      </c>
      <c r="F33" s="8" t="s">
        <v>52</v>
      </c>
      <c r="G33" s="12" t="s">
        <v>5</v>
      </c>
      <c r="H33" s="8" t="s">
        <v>98</v>
      </c>
      <c r="I33" s="11">
        <v>44670</v>
      </c>
      <c r="J33" s="9">
        <v>1000</v>
      </c>
      <c r="K33" s="10">
        <v>0.01</v>
      </c>
      <c r="L33" s="8">
        <v>500</v>
      </c>
      <c r="M33" s="8" t="s">
        <v>3</v>
      </c>
      <c r="N33" s="8" t="s">
        <v>2</v>
      </c>
      <c r="O33" s="8">
        <v>24</v>
      </c>
      <c r="P33" s="8" t="s">
        <v>1</v>
      </c>
      <c r="Q33" s="8" t="s">
        <v>0</v>
      </c>
      <c r="R33" s="11" t="s">
        <v>0</v>
      </c>
      <c r="S33" s="9" t="s">
        <v>0</v>
      </c>
      <c r="T33" s="10" t="s">
        <v>0</v>
      </c>
      <c r="U33" s="9" t="s">
        <v>0</v>
      </c>
      <c r="V33" s="8" t="s">
        <v>0</v>
      </c>
      <c r="W33" s="8" t="s">
        <v>0</v>
      </c>
      <c r="X33" s="8" t="s">
        <v>0</v>
      </c>
    </row>
    <row r="34" spans="1:24" ht="15.75" x14ac:dyDescent="0.2">
      <c r="A34" s="25" t="s">
        <v>97</v>
      </c>
      <c r="B34" s="14" t="s">
        <v>96</v>
      </c>
      <c r="C34" s="13" t="s">
        <v>95</v>
      </c>
      <c r="D34" s="8" t="s">
        <v>24</v>
      </c>
      <c r="E34" s="8" t="s">
        <v>23</v>
      </c>
      <c r="F34" s="8" t="s">
        <v>52</v>
      </c>
      <c r="G34" s="12" t="s">
        <v>5</v>
      </c>
      <c r="H34" s="8" t="s">
        <v>94</v>
      </c>
      <c r="I34" s="11">
        <v>44670</v>
      </c>
      <c r="J34" s="9">
        <v>1000</v>
      </c>
      <c r="K34" s="10">
        <v>0.01</v>
      </c>
      <c r="L34" s="8">
        <v>500</v>
      </c>
      <c r="M34" s="8" t="s">
        <v>3</v>
      </c>
      <c r="N34" s="8" t="s">
        <v>2</v>
      </c>
      <c r="O34" s="8">
        <v>24</v>
      </c>
      <c r="P34" s="8" t="s">
        <v>1</v>
      </c>
      <c r="Q34" s="8" t="s">
        <v>0</v>
      </c>
      <c r="R34" s="11" t="s">
        <v>0</v>
      </c>
      <c r="S34" s="9" t="s">
        <v>0</v>
      </c>
      <c r="T34" s="10" t="s">
        <v>0</v>
      </c>
      <c r="U34" s="9" t="s">
        <v>0</v>
      </c>
      <c r="V34" s="8" t="s">
        <v>0</v>
      </c>
      <c r="W34" s="8" t="s">
        <v>0</v>
      </c>
      <c r="X34" s="8" t="s">
        <v>0</v>
      </c>
    </row>
    <row r="35" spans="1:24" ht="15.75" x14ac:dyDescent="0.2">
      <c r="A35" s="25" t="s">
        <v>93</v>
      </c>
      <c r="B35" s="14" t="s">
        <v>92</v>
      </c>
      <c r="C35" s="13" t="s">
        <v>91</v>
      </c>
      <c r="D35" s="8" t="s">
        <v>8</v>
      </c>
      <c r="E35" s="8" t="s">
        <v>7</v>
      </c>
      <c r="F35" s="8" t="s">
        <v>52</v>
      </c>
      <c r="G35" s="12" t="s">
        <v>5</v>
      </c>
      <c r="H35" s="8" t="s">
        <v>90</v>
      </c>
      <c r="I35" s="11">
        <v>44670</v>
      </c>
      <c r="J35" s="9">
        <v>1000</v>
      </c>
      <c r="K35" s="10">
        <v>0.01</v>
      </c>
      <c r="L35" s="8">
        <v>500</v>
      </c>
      <c r="M35" s="8" t="s">
        <v>3</v>
      </c>
      <c r="N35" s="8" t="s">
        <v>2</v>
      </c>
      <c r="O35" s="8">
        <v>24</v>
      </c>
      <c r="P35" s="8" t="s">
        <v>1</v>
      </c>
      <c r="Q35" s="8" t="s">
        <v>0</v>
      </c>
      <c r="R35" s="11" t="s">
        <v>0</v>
      </c>
      <c r="S35" s="9" t="s">
        <v>0</v>
      </c>
      <c r="T35" s="10" t="s">
        <v>0</v>
      </c>
      <c r="U35" s="9" t="s">
        <v>0</v>
      </c>
      <c r="V35" s="8" t="s">
        <v>0</v>
      </c>
      <c r="W35" s="8" t="s">
        <v>0</v>
      </c>
      <c r="X35" s="8" t="s">
        <v>0</v>
      </c>
    </row>
    <row r="36" spans="1:24" ht="15.75" x14ac:dyDescent="0.2">
      <c r="A36" s="25" t="s">
        <v>89</v>
      </c>
      <c r="B36" s="14" t="s">
        <v>88</v>
      </c>
      <c r="C36" s="13" t="s">
        <v>87</v>
      </c>
      <c r="D36" s="8" t="s">
        <v>8</v>
      </c>
      <c r="E36" s="8" t="s">
        <v>7</v>
      </c>
      <c r="F36" s="8" t="s">
        <v>52</v>
      </c>
      <c r="G36" s="12" t="s">
        <v>5</v>
      </c>
      <c r="H36" s="8" t="s">
        <v>86</v>
      </c>
      <c r="I36" s="11">
        <v>44670</v>
      </c>
      <c r="J36" s="9">
        <v>1000</v>
      </c>
      <c r="K36" s="10">
        <v>0.01</v>
      </c>
      <c r="L36" s="8">
        <v>500</v>
      </c>
      <c r="M36" s="8" t="s">
        <v>3</v>
      </c>
      <c r="N36" s="8" t="s">
        <v>2</v>
      </c>
      <c r="O36" s="8">
        <v>24</v>
      </c>
      <c r="P36" s="8" t="s">
        <v>1</v>
      </c>
      <c r="Q36" s="8" t="s">
        <v>0</v>
      </c>
      <c r="R36" s="11" t="s">
        <v>0</v>
      </c>
      <c r="S36" s="9" t="s">
        <v>0</v>
      </c>
      <c r="T36" s="10" t="s">
        <v>0</v>
      </c>
      <c r="U36" s="9" t="s">
        <v>0</v>
      </c>
      <c r="V36" s="8" t="s">
        <v>0</v>
      </c>
      <c r="W36" s="8" t="s">
        <v>0</v>
      </c>
      <c r="X36" s="8" t="s">
        <v>0</v>
      </c>
    </row>
    <row r="37" spans="1:24" ht="15.75" x14ac:dyDescent="0.2">
      <c r="A37" s="23" t="s">
        <v>85</v>
      </c>
      <c r="B37" s="22"/>
      <c r="C37" s="22"/>
      <c r="D37" s="18"/>
      <c r="E37" s="18"/>
      <c r="F37" s="18"/>
      <c r="G37" s="21"/>
      <c r="H37" s="18"/>
      <c r="I37" s="18"/>
      <c r="J37" s="19"/>
      <c r="K37" s="20"/>
      <c r="L37" s="18"/>
      <c r="M37" s="18"/>
      <c r="N37" s="18"/>
      <c r="O37" s="18"/>
      <c r="P37" s="18"/>
      <c r="Q37" s="18"/>
      <c r="R37" s="18"/>
      <c r="S37" s="19"/>
      <c r="T37" s="20"/>
      <c r="U37" s="19"/>
      <c r="V37" s="18"/>
      <c r="W37" s="18"/>
      <c r="X37" s="18"/>
    </row>
    <row r="38" spans="1:24" ht="15.75" x14ac:dyDescent="0.2">
      <c r="A38" s="25" t="s">
        <v>84</v>
      </c>
      <c r="B38" s="14" t="s">
        <v>83</v>
      </c>
      <c r="C38" s="13" t="s">
        <v>82</v>
      </c>
      <c r="D38" s="8" t="s">
        <v>8</v>
      </c>
      <c r="E38" s="8" t="s">
        <v>7</v>
      </c>
      <c r="F38" s="8" t="s">
        <v>52</v>
      </c>
      <c r="G38" s="12" t="s">
        <v>5</v>
      </c>
      <c r="H38" s="8" t="s">
        <v>81</v>
      </c>
      <c r="I38" s="11">
        <v>43059</v>
      </c>
      <c r="J38" s="9">
        <v>100</v>
      </c>
      <c r="K38" s="10">
        <v>0.01</v>
      </c>
      <c r="L38" s="8">
        <v>100</v>
      </c>
      <c r="M38" s="8" t="s">
        <v>72</v>
      </c>
      <c r="N38" s="8" t="s">
        <v>2</v>
      </c>
      <c r="O38" s="8">
        <v>36</v>
      </c>
      <c r="P38" s="8" t="s">
        <v>1</v>
      </c>
      <c r="Q38" s="8" t="s">
        <v>0</v>
      </c>
      <c r="R38" s="11" t="s">
        <v>0</v>
      </c>
      <c r="S38" s="9" t="s">
        <v>0</v>
      </c>
      <c r="T38" s="10" t="s">
        <v>0</v>
      </c>
      <c r="U38" s="9" t="s">
        <v>0</v>
      </c>
      <c r="V38" s="8" t="s">
        <v>0</v>
      </c>
      <c r="W38" s="8" t="s">
        <v>0</v>
      </c>
      <c r="X38" s="8" t="s">
        <v>0</v>
      </c>
    </row>
    <row r="39" spans="1:24" ht="15.75" x14ac:dyDescent="0.2">
      <c r="A39" s="25" t="s">
        <v>80</v>
      </c>
      <c r="B39" s="14" t="s">
        <v>79</v>
      </c>
      <c r="C39" s="13" t="s">
        <v>78</v>
      </c>
      <c r="D39" s="8" t="s">
        <v>8</v>
      </c>
      <c r="E39" s="8" t="s">
        <v>7</v>
      </c>
      <c r="F39" s="8" t="s">
        <v>52</v>
      </c>
      <c r="G39" s="12" t="s">
        <v>5</v>
      </c>
      <c r="H39" s="8" t="s">
        <v>77</v>
      </c>
      <c r="I39" s="11">
        <v>43059</v>
      </c>
      <c r="J39" s="9">
        <v>100</v>
      </c>
      <c r="K39" s="10">
        <v>0.01</v>
      </c>
      <c r="L39" s="8">
        <v>100</v>
      </c>
      <c r="M39" s="8" t="s">
        <v>72</v>
      </c>
      <c r="N39" s="8" t="s">
        <v>2</v>
      </c>
      <c r="O39" s="8">
        <v>36</v>
      </c>
      <c r="P39" s="8" t="s">
        <v>1</v>
      </c>
      <c r="Q39" s="8" t="s">
        <v>0</v>
      </c>
      <c r="R39" s="11" t="s">
        <v>0</v>
      </c>
      <c r="S39" s="9" t="s">
        <v>0</v>
      </c>
      <c r="T39" s="10" t="s">
        <v>0</v>
      </c>
      <c r="U39" s="9" t="s">
        <v>0</v>
      </c>
      <c r="V39" s="8" t="s">
        <v>0</v>
      </c>
      <c r="W39" s="8" t="s">
        <v>0</v>
      </c>
      <c r="X39" s="8" t="s">
        <v>0</v>
      </c>
    </row>
    <row r="40" spans="1:24" ht="15.75" x14ac:dyDescent="0.2">
      <c r="A40" s="25" t="s">
        <v>76</v>
      </c>
      <c r="B40" s="14" t="s">
        <v>75</v>
      </c>
      <c r="C40" s="13" t="s">
        <v>74</v>
      </c>
      <c r="D40" s="8" t="s">
        <v>8</v>
      </c>
      <c r="E40" s="8" t="s">
        <v>7</v>
      </c>
      <c r="F40" s="8" t="s">
        <v>52</v>
      </c>
      <c r="G40" s="12" t="s">
        <v>5</v>
      </c>
      <c r="H40" s="8" t="s">
        <v>73</v>
      </c>
      <c r="I40" s="11">
        <v>43059</v>
      </c>
      <c r="J40" s="9">
        <v>100</v>
      </c>
      <c r="K40" s="10">
        <v>0.01</v>
      </c>
      <c r="L40" s="8">
        <v>100</v>
      </c>
      <c r="M40" s="8" t="s">
        <v>72</v>
      </c>
      <c r="N40" s="8" t="s">
        <v>2</v>
      </c>
      <c r="O40" s="8">
        <v>36</v>
      </c>
      <c r="P40" s="8" t="s">
        <v>1</v>
      </c>
      <c r="Q40" s="8" t="s">
        <v>0</v>
      </c>
      <c r="R40" s="11" t="s">
        <v>0</v>
      </c>
      <c r="S40" s="9" t="s">
        <v>0</v>
      </c>
      <c r="T40" s="10" t="s">
        <v>0</v>
      </c>
      <c r="U40" s="9" t="s">
        <v>0</v>
      </c>
      <c r="V40" s="8" t="s">
        <v>0</v>
      </c>
      <c r="W40" s="8" t="s">
        <v>0</v>
      </c>
      <c r="X40" s="8" t="s">
        <v>0</v>
      </c>
    </row>
    <row r="41" spans="1:24" ht="15.75" x14ac:dyDescent="0.2">
      <c r="A41" s="25" t="s">
        <v>71</v>
      </c>
      <c r="B41" s="14" t="s">
        <v>70</v>
      </c>
      <c r="C41" s="13" t="s">
        <v>69</v>
      </c>
      <c r="D41" s="8" t="s">
        <v>8</v>
      </c>
      <c r="E41" s="8" t="s">
        <v>23</v>
      </c>
      <c r="F41" s="8" t="s">
        <v>52</v>
      </c>
      <c r="G41" s="12" t="s">
        <v>5</v>
      </c>
      <c r="H41" s="8" t="s">
        <v>68</v>
      </c>
      <c r="I41" s="11">
        <v>43808</v>
      </c>
      <c r="J41" s="9">
        <v>100</v>
      </c>
      <c r="K41" s="10">
        <v>0.01</v>
      </c>
      <c r="L41" s="8">
        <v>100</v>
      </c>
      <c r="M41" s="8" t="s">
        <v>21</v>
      </c>
      <c r="N41" s="8" t="s">
        <v>2</v>
      </c>
      <c r="O41" s="8">
        <v>12</v>
      </c>
      <c r="P41" s="8" t="s">
        <v>1</v>
      </c>
      <c r="Q41" s="8" t="s">
        <v>0</v>
      </c>
      <c r="R41" s="11" t="s">
        <v>0</v>
      </c>
      <c r="S41" s="9" t="s">
        <v>0</v>
      </c>
      <c r="T41" s="10" t="s">
        <v>0</v>
      </c>
      <c r="U41" s="9" t="s">
        <v>0</v>
      </c>
      <c r="V41" s="8" t="s">
        <v>0</v>
      </c>
      <c r="W41" s="8" t="s">
        <v>0</v>
      </c>
      <c r="X41" s="8" t="s">
        <v>0</v>
      </c>
    </row>
    <row r="42" spans="1:24" ht="15.75" x14ac:dyDescent="0.2">
      <c r="A42" s="25" t="s">
        <v>67</v>
      </c>
      <c r="B42" s="14" t="s">
        <v>66</v>
      </c>
      <c r="C42" s="13" t="s">
        <v>65</v>
      </c>
      <c r="D42" s="8" t="s">
        <v>8</v>
      </c>
      <c r="E42" s="8" t="s">
        <v>23</v>
      </c>
      <c r="F42" s="8" t="s">
        <v>52</v>
      </c>
      <c r="G42" s="12" t="s">
        <v>5</v>
      </c>
      <c r="H42" s="8" t="s">
        <v>64</v>
      </c>
      <c r="I42" s="11">
        <v>43808</v>
      </c>
      <c r="J42" s="9">
        <v>100</v>
      </c>
      <c r="K42" s="10">
        <v>0.01</v>
      </c>
      <c r="L42" s="8">
        <v>100</v>
      </c>
      <c r="M42" s="8" t="s">
        <v>21</v>
      </c>
      <c r="N42" s="8" t="s">
        <v>2</v>
      </c>
      <c r="O42" s="8">
        <v>12</v>
      </c>
      <c r="P42" s="8" t="s">
        <v>1</v>
      </c>
      <c r="Q42" s="8" t="s">
        <v>0</v>
      </c>
      <c r="R42" s="11" t="s">
        <v>0</v>
      </c>
      <c r="S42" s="9" t="s">
        <v>0</v>
      </c>
      <c r="T42" s="10" t="s">
        <v>0</v>
      </c>
      <c r="U42" s="9" t="s">
        <v>0</v>
      </c>
      <c r="V42" s="8" t="s">
        <v>0</v>
      </c>
      <c r="W42" s="8" t="s">
        <v>0</v>
      </c>
      <c r="X42" s="8" t="s">
        <v>0</v>
      </c>
    </row>
    <row r="43" spans="1:24" ht="15.75" x14ac:dyDescent="0.2">
      <c r="A43" s="25" t="s">
        <v>63</v>
      </c>
      <c r="B43" s="14" t="s">
        <v>62</v>
      </c>
      <c r="C43" s="13" t="s">
        <v>61</v>
      </c>
      <c r="D43" s="8" t="s">
        <v>8</v>
      </c>
      <c r="E43" s="8" t="s">
        <v>7</v>
      </c>
      <c r="F43" s="8" t="s">
        <v>52</v>
      </c>
      <c r="G43" s="12" t="s">
        <v>5</v>
      </c>
      <c r="H43" s="8" t="s">
        <v>60</v>
      </c>
      <c r="I43" s="11">
        <v>45170</v>
      </c>
      <c r="J43" s="9">
        <v>100</v>
      </c>
      <c r="K43" s="10">
        <v>0.01</v>
      </c>
      <c r="L43" s="8">
        <v>100</v>
      </c>
      <c r="M43" s="8" t="s">
        <v>21</v>
      </c>
      <c r="N43" s="8" t="s">
        <v>2</v>
      </c>
      <c r="O43" s="8">
        <v>12</v>
      </c>
      <c r="P43" s="8" t="s">
        <v>1</v>
      </c>
      <c r="Q43" s="8" t="s">
        <v>0</v>
      </c>
      <c r="R43" s="11" t="s">
        <v>0</v>
      </c>
      <c r="S43" s="9" t="s">
        <v>0</v>
      </c>
      <c r="T43" s="10" t="s">
        <v>0</v>
      </c>
      <c r="U43" s="9" t="s">
        <v>0</v>
      </c>
      <c r="V43" s="8" t="s">
        <v>0</v>
      </c>
      <c r="W43" s="8" t="s">
        <v>0</v>
      </c>
      <c r="X43" s="8" t="s">
        <v>0</v>
      </c>
    </row>
    <row r="44" spans="1:24" ht="15.75" x14ac:dyDescent="0.2">
      <c r="A44" s="25" t="s">
        <v>59</v>
      </c>
      <c r="B44" s="14" t="s">
        <v>58</v>
      </c>
      <c r="C44" s="13" t="s">
        <v>57</v>
      </c>
      <c r="D44" s="8" t="s">
        <v>8</v>
      </c>
      <c r="E44" s="8" t="s">
        <v>7</v>
      </c>
      <c r="F44" s="8" t="s">
        <v>52</v>
      </c>
      <c r="G44" s="12" t="s">
        <v>5</v>
      </c>
      <c r="H44" s="8" t="s">
        <v>56</v>
      </c>
      <c r="I44" s="11">
        <v>45170</v>
      </c>
      <c r="J44" s="9">
        <v>100</v>
      </c>
      <c r="K44" s="10">
        <v>0.01</v>
      </c>
      <c r="L44" s="8">
        <v>100</v>
      </c>
      <c r="M44" s="8" t="s">
        <v>21</v>
      </c>
      <c r="N44" s="8" t="s">
        <v>2</v>
      </c>
      <c r="O44" s="8">
        <v>12</v>
      </c>
      <c r="P44" s="8" t="s">
        <v>1</v>
      </c>
      <c r="Q44" s="8" t="s">
        <v>0</v>
      </c>
      <c r="R44" s="11" t="s">
        <v>0</v>
      </c>
      <c r="S44" s="9" t="s">
        <v>0</v>
      </c>
      <c r="T44" s="10" t="s">
        <v>0</v>
      </c>
      <c r="U44" s="9" t="s">
        <v>0</v>
      </c>
      <c r="V44" s="8" t="s">
        <v>0</v>
      </c>
      <c r="W44" s="8" t="s">
        <v>0</v>
      </c>
      <c r="X44" s="8" t="s">
        <v>0</v>
      </c>
    </row>
    <row r="45" spans="1:24" s="24" customFormat="1" ht="15.75" x14ac:dyDescent="0.2">
      <c r="A45" s="25" t="s">
        <v>55</v>
      </c>
      <c r="B45" s="14" t="s">
        <v>54</v>
      </c>
      <c r="C45" s="13" t="s">
        <v>53</v>
      </c>
      <c r="D45" s="8" t="s">
        <v>8</v>
      </c>
      <c r="E45" s="8" t="s">
        <v>7</v>
      </c>
      <c r="F45" s="8" t="s">
        <v>52</v>
      </c>
      <c r="G45" s="12" t="s">
        <v>5</v>
      </c>
      <c r="H45" s="8" t="s">
        <v>51</v>
      </c>
      <c r="I45" s="11">
        <v>43913</v>
      </c>
      <c r="J45" s="9">
        <v>2000</v>
      </c>
      <c r="K45" s="10">
        <v>0.01</v>
      </c>
      <c r="L45" s="8">
        <v>100</v>
      </c>
      <c r="M45" s="8" t="s">
        <v>21</v>
      </c>
      <c r="N45" s="8" t="s">
        <v>2</v>
      </c>
      <c r="O45" s="8">
        <v>12</v>
      </c>
      <c r="P45" s="8" t="s">
        <v>1</v>
      </c>
      <c r="Q45" s="8" t="s">
        <v>0</v>
      </c>
      <c r="R45" s="11" t="s">
        <v>0</v>
      </c>
      <c r="S45" s="9" t="s">
        <v>0</v>
      </c>
      <c r="T45" s="10" t="s">
        <v>0</v>
      </c>
      <c r="U45" s="9" t="s">
        <v>0</v>
      </c>
      <c r="V45" s="8" t="s">
        <v>0</v>
      </c>
      <c r="W45" s="8" t="s">
        <v>0</v>
      </c>
      <c r="X45" s="8" t="s">
        <v>0</v>
      </c>
    </row>
    <row r="46" spans="1:24" ht="15.75" x14ac:dyDescent="0.2">
      <c r="A46" s="23" t="s">
        <v>50</v>
      </c>
      <c r="B46" s="22"/>
      <c r="C46" s="22"/>
      <c r="D46" s="18"/>
      <c r="E46" s="18"/>
      <c r="F46" s="18"/>
      <c r="G46" s="21"/>
      <c r="H46" s="18"/>
      <c r="I46" s="18"/>
      <c r="J46" s="19"/>
      <c r="K46" s="20"/>
      <c r="L46" s="18"/>
      <c r="M46" s="18"/>
      <c r="N46" s="18"/>
      <c r="O46" s="18"/>
      <c r="P46" s="18"/>
      <c r="Q46" s="18"/>
      <c r="R46" s="18"/>
      <c r="S46" s="19"/>
      <c r="T46" s="20"/>
      <c r="U46" s="19"/>
      <c r="V46" s="18"/>
      <c r="W46" s="18"/>
      <c r="X46" s="18"/>
    </row>
    <row r="47" spans="1:24" ht="15.75" x14ac:dyDescent="0.2">
      <c r="A47" s="15" t="s">
        <v>49</v>
      </c>
      <c r="B47" s="14" t="s">
        <v>48</v>
      </c>
      <c r="C47" s="13" t="s">
        <v>47</v>
      </c>
      <c r="D47" s="8" t="s">
        <v>8</v>
      </c>
      <c r="E47" s="8" t="s">
        <v>7</v>
      </c>
      <c r="F47" s="8" t="s">
        <v>6</v>
      </c>
      <c r="G47" s="12" t="s">
        <v>5</v>
      </c>
      <c r="H47" s="8" t="s">
        <v>46</v>
      </c>
      <c r="I47" s="11">
        <v>40749</v>
      </c>
      <c r="J47" s="9">
        <v>1000</v>
      </c>
      <c r="K47" s="10">
        <v>0.01</v>
      </c>
      <c r="L47" s="8">
        <v>200</v>
      </c>
      <c r="M47" s="8" t="s">
        <v>21</v>
      </c>
      <c r="N47" s="8" t="s">
        <v>2</v>
      </c>
      <c r="O47" s="8">
        <v>60</v>
      </c>
      <c r="P47" s="8" t="s">
        <v>1</v>
      </c>
      <c r="Q47" s="8" t="s">
        <v>45</v>
      </c>
      <c r="R47" s="11">
        <v>40749</v>
      </c>
      <c r="S47" s="9">
        <v>100</v>
      </c>
      <c r="T47" s="10">
        <v>0.01</v>
      </c>
      <c r="U47" s="9">
        <v>8500</v>
      </c>
      <c r="V47" s="8" t="s">
        <v>2</v>
      </c>
      <c r="W47" s="8">
        <v>36</v>
      </c>
      <c r="X47" s="8" t="s">
        <v>1</v>
      </c>
    </row>
    <row r="48" spans="1:24" ht="15.75" x14ac:dyDescent="0.2">
      <c r="A48" s="15" t="s">
        <v>44</v>
      </c>
      <c r="B48" s="14" t="s">
        <v>43</v>
      </c>
      <c r="C48" s="13" t="s">
        <v>42</v>
      </c>
      <c r="D48" s="8" t="s">
        <v>8</v>
      </c>
      <c r="E48" s="8" t="s">
        <v>7</v>
      </c>
      <c r="F48" s="8" t="s">
        <v>6</v>
      </c>
      <c r="G48" s="12" t="s">
        <v>5</v>
      </c>
      <c r="H48" s="8" t="s">
        <v>41</v>
      </c>
      <c r="I48" s="11">
        <v>44333</v>
      </c>
      <c r="J48" s="9">
        <v>100</v>
      </c>
      <c r="K48" s="10">
        <v>0.01</v>
      </c>
      <c r="L48" s="8">
        <v>250</v>
      </c>
      <c r="M48" s="8" t="s">
        <v>21</v>
      </c>
      <c r="N48" s="8" t="s">
        <v>2</v>
      </c>
      <c r="O48" s="8">
        <v>60</v>
      </c>
      <c r="P48" s="8" t="s">
        <v>1</v>
      </c>
      <c r="Q48" s="8" t="s">
        <v>0</v>
      </c>
      <c r="R48" s="8" t="s">
        <v>0</v>
      </c>
      <c r="S48" s="16" t="s">
        <v>0</v>
      </c>
      <c r="T48" s="17" t="s">
        <v>0</v>
      </c>
      <c r="U48" s="16" t="s">
        <v>0</v>
      </c>
      <c r="V48" s="8" t="s">
        <v>0</v>
      </c>
      <c r="W48" s="8" t="s">
        <v>0</v>
      </c>
      <c r="X48" s="8" t="s">
        <v>0</v>
      </c>
    </row>
    <row r="49" spans="1:24" ht="15.75" x14ac:dyDescent="0.2">
      <c r="A49" s="15" t="s">
        <v>40</v>
      </c>
      <c r="B49" s="14" t="s">
        <v>39</v>
      </c>
      <c r="C49" s="13" t="s">
        <v>38</v>
      </c>
      <c r="D49" s="8" t="s">
        <v>8</v>
      </c>
      <c r="E49" s="8" t="s">
        <v>7</v>
      </c>
      <c r="F49" s="8" t="s">
        <v>6</v>
      </c>
      <c r="G49" s="12" t="s">
        <v>5</v>
      </c>
      <c r="H49" s="8" t="s">
        <v>37</v>
      </c>
      <c r="I49" s="11">
        <v>40749</v>
      </c>
      <c r="J49" s="9">
        <v>10</v>
      </c>
      <c r="K49" s="10">
        <v>0.01</v>
      </c>
      <c r="L49" s="8">
        <v>500</v>
      </c>
      <c r="M49" s="8" t="s">
        <v>21</v>
      </c>
      <c r="N49" s="8" t="s">
        <v>2</v>
      </c>
      <c r="O49" s="8">
        <v>60</v>
      </c>
      <c r="P49" s="8" t="s">
        <v>1</v>
      </c>
      <c r="Q49" s="8" t="s">
        <v>36</v>
      </c>
      <c r="R49" s="11">
        <v>40749</v>
      </c>
      <c r="S49" s="9">
        <v>100</v>
      </c>
      <c r="T49" s="10">
        <v>0.01</v>
      </c>
      <c r="U49" s="9">
        <v>500</v>
      </c>
      <c r="V49" s="8" t="s">
        <v>2</v>
      </c>
      <c r="W49" s="8">
        <v>36</v>
      </c>
      <c r="X49" s="8" t="s">
        <v>1</v>
      </c>
    </row>
    <row r="50" spans="1:24" ht="15.75" x14ac:dyDescent="0.2">
      <c r="A50" s="15" t="s">
        <v>35</v>
      </c>
      <c r="B50" s="14" t="s">
        <v>34</v>
      </c>
      <c r="C50" s="13" t="s">
        <v>33</v>
      </c>
      <c r="D50" s="8" t="s">
        <v>8</v>
      </c>
      <c r="E50" s="8" t="s">
        <v>7</v>
      </c>
      <c r="F50" s="8" t="s">
        <v>6</v>
      </c>
      <c r="G50" s="12" t="s">
        <v>5</v>
      </c>
      <c r="H50" s="8" t="s">
        <v>32</v>
      </c>
      <c r="I50" s="11">
        <v>44333</v>
      </c>
      <c r="J50" s="9">
        <v>100</v>
      </c>
      <c r="K50" s="10">
        <v>0.01</v>
      </c>
      <c r="L50" s="8">
        <v>250</v>
      </c>
      <c r="M50" s="8" t="s">
        <v>21</v>
      </c>
      <c r="N50" s="8" t="s">
        <v>2</v>
      </c>
      <c r="O50" s="8">
        <v>60</v>
      </c>
      <c r="P50" s="8" t="s">
        <v>1</v>
      </c>
      <c r="Q50" s="8" t="s">
        <v>0</v>
      </c>
      <c r="R50" s="8" t="s">
        <v>0</v>
      </c>
      <c r="S50" s="16" t="s">
        <v>0</v>
      </c>
      <c r="T50" s="17" t="s">
        <v>0</v>
      </c>
      <c r="U50" s="16" t="s">
        <v>0</v>
      </c>
      <c r="V50" s="8" t="s">
        <v>0</v>
      </c>
      <c r="W50" s="8" t="s">
        <v>0</v>
      </c>
      <c r="X50" s="8" t="s">
        <v>0</v>
      </c>
    </row>
    <row r="51" spans="1:24" ht="15.75" x14ac:dyDescent="0.2">
      <c r="A51" s="15" t="s">
        <v>31</v>
      </c>
      <c r="B51" s="14" t="s">
        <v>30</v>
      </c>
      <c r="C51" s="13" t="s">
        <v>29</v>
      </c>
      <c r="D51" s="8" t="s">
        <v>8</v>
      </c>
      <c r="E51" s="8" t="s">
        <v>7</v>
      </c>
      <c r="F51" s="8" t="s">
        <v>6</v>
      </c>
      <c r="G51" s="12" t="s">
        <v>5</v>
      </c>
      <c r="H51" s="8" t="s">
        <v>28</v>
      </c>
      <c r="I51" s="11">
        <v>44333</v>
      </c>
      <c r="J51" s="9">
        <v>100</v>
      </c>
      <c r="K51" s="10">
        <v>0.01</v>
      </c>
      <c r="L51" s="8">
        <v>250</v>
      </c>
      <c r="M51" s="8" t="s">
        <v>21</v>
      </c>
      <c r="N51" s="8" t="s">
        <v>2</v>
      </c>
      <c r="O51" s="8">
        <v>60</v>
      </c>
      <c r="P51" s="8" t="s">
        <v>1</v>
      </c>
      <c r="Q51" s="8" t="s">
        <v>0</v>
      </c>
      <c r="R51" s="8" t="s">
        <v>0</v>
      </c>
      <c r="S51" s="16" t="s">
        <v>0</v>
      </c>
      <c r="T51" s="17" t="s">
        <v>0</v>
      </c>
      <c r="U51" s="16" t="s">
        <v>0</v>
      </c>
      <c r="V51" s="8" t="s">
        <v>0</v>
      </c>
      <c r="W51" s="8" t="s">
        <v>0</v>
      </c>
      <c r="X51" s="8" t="s">
        <v>0</v>
      </c>
    </row>
    <row r="52" spans="1:24" ht="15.75" x14ac:dyDescent="0.2">
      <c r="A52" s="15" t="s">
        <v>27</v>
      </c>
      <c r="B52" s="14" t="s">
        <v>26</v>
      </c>
      <c r="C52" s="13" t="s">
        <v>25</v>
      </c>
      <c r="D52" s="8" t="s">
        <v>24</v>
      </c>
      <c r="E52" s="8" t="s">
        <v>23</v>
      </c>
      <c r="F52" s="8" t="s">
        <v>6</v>
      </c>
      <c r="G52" s="12" t="s">
        <v>5</v>
      </c>
      <c r="H52" s="8" t="s">
        <v>22</v>
      </c>
      <c r="I52" s="11">
        <v>40445</v>
      </c>
      <c r="J52" s="9">
        <v>100</v>
      </c>
      <c r="K52" s="10">
        <v>0.01</v>
      </c>
      <c r="L52" s="8">
        <v>250</v>
      </c>
      <c r="M52" s="8" t="s">
        <v>21</v>
      </c>
      <c r="N52" s="8" t="s">
        <v>2</v>
      </c>
      <c r="O52" s="8">
        <v>60</v>
      </c>
      <c r="P52" s="8" t="s">
        <v>1</v>
      </c>
      <c r="Q52" s="8" t="s">
        <v>20</v>
      </c>
      <c r="R52" s="11">
        <v>40445</v>
      </c>
      <c r="S52" s="9">
        <v>1000</v>
      </c>
      <c r="T52" s="10">
        <v>0.01</v>
      </c>
      <c r="U52" s="9">
        <v>250</v>
      </c>
      <c r="V52" s="8" t="s">
        <v>2</v>
      </c>
      <c r="W52" s="8">
        <v>36</v>
      </c>
      <c r="X52" s="8" t="s">
        <v>1</v>
      </c>
    </row>
    <row r="53" spans="1:24" ht="15.75" x14ac:dyDescent="0.2">
      <c r="A53" s="15" t="s">
        <v>19</v>
      </c>
      <c r="B53" s="14" t="s">
        <v>18</v>
      </c>
      <c r="C53" s="13" t="s">
        <v>17</v>
      </c>
      <c r="D53" s="8" t="s">
        <v>8</v>
      </c>
      <c r="E53" s="8" t="s">
        <v>7</v>
      </c>
      <c r="F53" s="8" t="s">
        <v>6</v>
      </c>
      <c r="G53" s="12" t="s">
        <v>5</v>
      </c>
      <c r="H53" s="8" t="s">
        <v>16</v>
      </c>
      <c r="I53" s="11">
        <v>44333</v>
      </c>
      <c r="J53" s="9">
        <v>1000</v>
      </c>
      <c r="K53" s="10">
        <v>0.01</v>
      </c>
      <c r="L53" s="8">
        <v>250</v>
      </c>
      <c r="M53" s="8" t="s">
        <v>3</v>
      </c>
      <c r="N53" s="8" t="s">
        <v>2</v>
      </c>
      <c r="O53" s="8">
        <v>24</v>
      </c>
      <c r="P53" s="8" t="s">
        <v>1</v>
      </c>
      <c r="Q53" s="8" t="s">
        <v>0</v>
      </c>
      <c r="R53" s="8" t="s">
        <v>0</v>
      </c>
      <c r="S53" s="16" t="s">
        <v>0</v>
      </c>
      <c r="T53" s="17" t="s">
        <v>0</v>
      </c>
      <c r="U53" s="16" t="s">
        <v>0</v>
      </c>
      <c r="V53" s="8" t="s">
        <v>0</v>
      </c>
      <c r="W53" s="8" t="s">
        <v>0</v>
      </c>
      <c r="X53" s="8" t="s">
        <v>0</v>
      </c>
    </row>
    <row r="54" spans="1:24" ht="15.75" x14ac:dyDescent="0.2">
      <c r="A54" s="15" t="s">
        <v>15</v>
      </c>
      <c r="B54" s="14" t="s">
        <v>14</v>
      </c>
      <c r="C54" s="13" t="s">
        <v>13</v>
      </c>
      <c r="D54" s="8" t="s">
        <v>8</v>
      </c>
      <c r="E54" s="8" t="s">
        <v>7</v>
      </c>
      <c r="F54" s="8" t="s">
        <v>6</v>
      </c>
      <c r="G54" s="12" t="s">
        <v>5</v>
      </c>
      <c r="H54" s="8" t="s">
        <v>12</v>
      </c>
      <c r="I54" s="11">
        <v>43242</v>
      </c>
      <c r="J54" s="9">
        <v>100</v>
      </c>
      <c r="K54" s="10">
        <v>0.01</v>
      </c>
      <c r="L54" s="8">
        <v>2000</v>
      </c>
      <c r="M54" s="8" t="s">
        <v>3</v>
      </c>
      <c r="N54" s="8" t="s">
        <v>2</v>
      </c>
      <c r="O54" s="8">
        <v>60</v>
      </c>
      <c r="P54" s="8" t="s">
        <v>1</v>
      </c>
      <c r="Q54" s="8" t="s">
        <v>0</v>
      </c>
      <c r="R54" s="11" t="s">
        <v>0</v>
      </c>
      <c r="S54" s="9" t="s">
        <v>0</v>
      </c>
      <c r="T54" s="10" t="s">
        <v>0</v>
      </c>
      <c r="U54" s="9" t="s">
        <v>0</v>
      </c>
      <c r="V54" s="8" t="s">
        <v>0</v>
      </c>
      <c r="W54" s="8" t="s">
        <v>0</v>
      </c>
      <c r="X54" s="8" t="s">
        <v>0</v>
      </c>
    </row>
    <row r="55" spans="1:24" ht="15.75" x14ac:dyDescent="0.2">
      <c r="A55" s="15" t="s">
        <v>11</v>
      </c>
      <c r="B55" s="14" t="s">
        <v>10</v>
      </c>
      <c r="C55" s="13" t="s">
        <v>9</v>
      </c>
      <c r="D55" s="8" t="s">
        <v>8</v>
      </c>
      <c r="E55" s="8" t="s">
        <v>7</v>
      </c>
      <c r="F55" s="8" t="s">
        <v>6</v>
      </c>
      <c r="G55" s="12" t="s">
        <v>5</v>
      </c>
      <c r="H55" s="8" t="s">
        <v>4</v>
      </c>
      <c r="I55" s="11">
        <v>43563</v>
      </c>
      <c r="J55" s="9">
        <v>100</v>
      </c>
      <c r="K55" s="10">
        <v>0.01</v>
      </c>
      <c r="L55" s="8">
        <v>500</v>
      </c>
      <c r="M55" s="8" t="s">
        <v>3</v>
      </c>
      <c r="N55" s="8" t="s">
        <v>2</v>
      </c>
      <c r="O55" s="8">
        <v>24</v>
      </c>
      <c r="P55" s="8" t="s">
        <v>1</v>
      </c>
      <c r="Q55" s="8" t="s">
        <v>0</v>
      </c>
      <c r="R55" s="11" t="s">
        <v>0</v>
      </c>
      <c r="S55" s="9" t="s">
        <v>0</v>
      </c>
      <c r="T55" s="10" t="s">
        <v>0</v>
      </c>
      <c r="U55" s="9" t="s">
        <v>0</v>
      </c>
      <c r="V55" s="8" t="s">
        <v>0</v>
      </c>
      <c r="W55" s="8" t="s">
        <v>0</v>
      </c>
      <c r="X55" s="8" t="s">
        <v>0</v>
      </c>
    </row>
  </sheetData>
  <hyperlinks>
    <hyperlink ref="G8" r:id="rId1" xr:uid="{7B2CD69A-94AB-417F-8D7A-2C274C695AAC}"/>
    <hyperlink ref="G5" r:id="rId2" xr:uid="{C8FCFA9E-923A-48B9-9EE8-569EE9B0EB13}"/>
    <hyperlink ref="G7" r:id="rId3" xr:uid="{0E19A54E-C232-42FA-8E40-4E9C4A2F3F37}"/>
    <hyperlink ref="G6" r:id="rId4" xr:uid="{9DE89EBA-DAFD-4C57-BC40-B8FAD250F657}"/>
    <hyperlink ref="G11" r:id="rId5" xr:uid="{94C6D31F-7C07-45E5-B7D0-D0547FA68249}"/>
    <hyperlink ref="G12" r:id="rId6" xr:uid="{EF388B47-3505-4997-8ED6-D28982AB9438}"/>
    <hyperlink ref="G13" r:id="rId7" xr:uid="{52506DF5-8F37-461B-AEE4-2E5A2C8CD06B}"/>
    <hyperlink ref="G14" r:id="rId8" xr:uid="{DD9517EA-03FD-4BE9-8533-6602497A3B27}"/>
    <hyperlink ref="G15" r:id="rId9" xr:uid="{02629E9A-12CE-456F-AD1B-CB596F925A52}"/>
    <hyperlink ref="G16" r:id="rId10" xr:uid="{1CB16A1F-6580-49F6-9B8F-8837F5B1127D}"/>
    <hyperlink ref="G17" r:id="rId11" xr:uid="{010056FE-FF60-4E76-8D8E-A8912E48A91B}"/>
    <hyperlink ref="G18" r:id="rId12" xr:uid="{0E3F0B89-21D5-48B8-AD58-B7DA49999CAD}"/>
    <hyperlink ref="G20" r:id="rId13" xr:uid="{67563C25-61AF-433C-A71B-94AD259A2DB3}"/>
    <hyperlink ref="G47" r:id="rId14" xr:uid="{0D458D55-05E5-4023-AE0C-706FE8EF5E75}"/>
    <hyperlink ref="G49" r:id="rId15" xr:uid="{D861891F-B5B7-49CC-8A7B-29703A9E3B8E}"/>
    <hyperlink ref="G38" r:id="rId16" xr:uid="{EEC2B9D5-AA4C-4C4D-AB93-C49AE74A845C}"/>
    <hyperlink ref="G39" r:id="rId17" xr:uid="{2599844F-0EFA-4F30-B066-B2E3C0A7DBF5}"/>
    <hyperlink ref="G52" r:id="rId18" xr:uid="{0564754B-AA2B-4D6E-8938-DA719124B4B1}"/>
    <hyperlink ref="G55" r:id="rId19" xr:uid="{5E2EB6CC-EE46-44ED-AD09-9AD99B79FAC7}"/>
    <hyperlink ref="G21" r:id="rId20" xr:uid="{AE7D243A-85E6-49C4-BC5E-900B0D0EA45A}"/>
    <hyperlink ref="G27:G31" r:id="rId21" display="Link" xr:uid="{2E5E33C3-F852-4593-A578-ED46689364FB}"/>
    <hyperlink ref="G27" r:id="rId22" xr:uid="{D3386FBC-BF0E-4F77-85D0-DA5E166355EB}"/>
    <hyperlink ref="G28" r:id="rId23" xr:uid="{C68BE442-C652-41B8-858F-3B36ACFE7975}"/>
    <hyperlink ref="G29" r:id="rId24" xr:uid="{FF36C48F-CD18-4EE1-BC56-43494056B505}"/>
    <hyperlink ref="G30" r:id="rId25" xr:uid="{D4B88BC1-03E1-4A80-B2A8-89A99768EB91}"/>
    <hyperlink ref="G31" r:id="rId26" xr:uid="{17DD62F9-5414-4513-8C9D-D2D44290D9C2}"/>
    <hyperlink ref="G22" r:id="rId27" xr:uid="{7B0954BF-F23E-4BF6-A69F-690F5631A6D5}"/>
    <hyperlink ref="G23" r:id="rId28" xr:uid="{BEA0E1F5-7285-4523-9BB9-BCF2A4E190D8}"/>
    <hyperlink ref="G41" r:id="rId29" xr:uid="{D26EBD84-7CE1-4DF5-A058-713D1C701A67}"/>
    <hyperlink ref="G42" r:id="rId30" xr:uid="{FD0F1E96-4912-4917-9944-3D30C01A2B78}"/>
    <hyperlink ref="G40" r:id="rId31" xr:uid="{AA336F07-6D62-4F15-8664-9E16D35E5A8D}"/>
    <hyperlink ref="G45" r:id="rId32" xr:uid="{FD2F2E3D-7E9A-4071-AD59-1679BCFE8612}"/>
    <hyperlink ref="G54" r:id="rId33" xr:uid="{54BB62E8-5BF1-489C-A1C1-EF10DB659327}"/>
    <hyperlink ref="G19" r:id="rId34" xr:uid="{C6BE1C14-0C2F-4F91-A515-ADED9B21F260}"/>
    <hyperlink ref="G53" r:id="rId35" xr:uid="{2F19B54C-BA79-498E-893D-1A7D767F8098}"/>
    <hyperlink ref="G50" r:id="rId36" xr:uid="{FD325B34-9D29-4DCA-9B0E-2A154AB20C41}"/>
    <hyperlink ref="G51" r:id="rId37" xr:uid="{EB4ABC0B-3661-4CDF-8795-CF796DC1C447}"/>
    <hyperlink ref="G48" r:id="rId38" xr:uid="{BFE60899-FB6C-4AFF-9A77-16A9392E3ED1}"/>
    <hyperlink ref="G10" r:id="rId39" xr:uid="{B8946281-13A6-4D92-B45A-B5A97902918F}"/>
    <hyperlink ref="G33" r:id="rId40" xr:uid="{93FD866F-5FEA-4B6C-978C-BC5ADD4396B1}"/>
    <hyperlink ref="G34" r:id="rId41" xr:uid="{E5BB7C93-FFCE-483E-B65E-DED31C9BAFCB}"/>
    <hyperlink ref="G35" r:id="rId42" xr:uid="{0CCE7501-D234-4CD3-B1CC-FF1806DAEC21}"/>
    <hyperlink ref="G36" r:id="rId43" xr:uid="{1649A73C-7678-433A-B3B3-D590EDD0C8F3}"/>
    <hyperlink ref="G26" r:id="rId44" xr:uid="{920C76AE-201C-433D-9F7B-0A76B9D309C4}"/>
    <hyperlink ref="G25" r:id="rId45" xr:uid="{57BA5EFB-747D-4CAD-976F-BC3AC1403E33}"/>
    <hyperlink ref="G24" r:id="rId46" xr:uid="{C6F787F1-8910-464F-88D7-A0153CE7504E}"/>
    <hyperlink ref="G43:G44" r:id="rId47" display="Link" xr:uid="{A91283EB-24AE-46DD-9BE1-07BAA3867EE4}"/>
    <hyperlink ref="G44" r:id="rId48" xr:uid="{5BC31A86-37B9-448A-AE82-A0407E2DD0DE}"/>
    <hyperlink ref="G43" r:id="rId49" xr:uid="{EE087FD1-35E1-4477-B248-ACB50D47622C}"/>
  </hyperlinks>
  <pageMargins left="0.25" right="0.25" top="0.75" bottom="0.75" header="0.3" footer="0.3"/>
  <pageSetup paperSize="9" scale="38" orientation="landscape" verticalDpi="599" r:id="rId50"/>
  <headerFooter>
    <oddFooter>&amp;C_x000D_&amp;1#&amp;"Calibri"&amp;10&amp;K000000 Internal</oddFooter>
  </headerFooter>
  <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CC33-B4BC-4C71-B9E8-BC9568058AD6}">
  <sheetPr codeName="Sheet2">
    <tabColor rgb="FF201751"/>
  </sheetPr>
  <dimension ref="A1:R55"/>
  <sheetViews>
    <sheetView showGridLines="0" zoomScale="70" zoomScaleNormal="70" workbookViewId="0"/>
  </sheetViews>
  <sheetFormatPr defaultColWidth="9.140625" defaultRowHeight="14.25" x14ac:dyDescent="0.2"/>
  <cols>
    <col min="1" max="1" width="76.140625" style="1" bestFit="1" customWidth="1"/>
    <col min="2" max="2" width="19.42578125" style="5" customWidth="1"/>
    <col min="3" max="3" width="17.7109375" style="5" bestFit="1" customWidth="1"/>
    <col min="4" max="7" width="14.42578125" style="2" customWidth="1"/>
    <col min="8" max="12" width="18.5703125" style="4" customWidth="1"/>
    <col min="13" max="13" width="18.5703125" style="3" customWidth="1"/>
    <col min="14" max="14" width="18.5703125" style="4" customWidth="1"/>
    <col min="15" max="18" width="18.5703125" style="3" customWidth="1"/>
    <col min="19" max="16384" width="9.140625" style="1"/>
  </cols>
  <sheetData>
    <row r="1" spans="1:18" s="65" customFormat="1" ht="41.25" customHeight="1" x14ac:dyDescent="0.6">
      <c r="A1" s="80"/>
      <c r="B1" s="81" t="s">
        <v>238</v>
      </c>
      <c r="C1" s="82"/>
      <c r="D1" s="83"/>
      <c r="E1" s="83"/>
      <c r="F1" s="83"/>
      <c r="G1" s="83"/>
      <c r="H1" s="86"/>
      <c r="I1" s="86"/>
      <c r="J1" s="86"/>
      <c r="K1" s="86"/>
      <c r="L1" s="86"/>
      <c r="M1" s="85"/>
      <c r="N1" s="86"/>
      <c r="O1" s="85"/>
      <c r="P1" s="85"/>
      <c r="Q1" s="85"/>
      <c r="R1" s="85"/>
    </row>
    <row r="2" spans="1:18" ht="23.25" customHeight="1" x14ac:dyDescent="0.25">
      <c r="A2" s="88"/>
      <c r="B2" s="78"/>
      <c r="C2" s="78"/>
      <c r="D2" s="79"/>
      <c r="E2" s="79"/>
      <c r="F2" s="79"/>
      <c r="G2" s="79"/>
      <c r="H2" s="89"/>
      <c r="I2" s="89"/>
      <c r="J2" s="89"/>
      <c r="K2" s="89"/>
      <c r="L2" s="89"/>
      <c r="M2" s="90"/>
    </row>
    <row r="3" spans="1:18" ht="76.5" customHeight="1" x14ac:dyDescent="0.2">
      <c r="A3" s="54" t="s">
        <v>236</v>
      </c>
      <c r="B3" s="49" t="s">
        <v>235</v>
      </c>
      <c r="C3" s="49" t="s">
        <v>234</v>
      </c>
      <c r="D3" s="49" t="s">
        <v>233</v>
      </c>
      <c r="E3" s="49" t="s">
        <v>232</v>
      </c>
      <c r="F3" s="49" t="s">
        <v>231</v>
      </c>
      <c r="G3" s="49" t="s">
        <v>230</v>
      </c>
      <c r="H3" s="52" t="s">
        <v>251</v>
      </c>
      <c r="I3" s="52" t="s">
        <v>250</v>
      </c>
      <c r="J3" s="52" t="s">
        <v>249</v>
      </c>
      <c r="K3" s="52" t="s">
        <v>248</v>
      </c>
      <c r="L3" s="52" t="s">
        <v>247</v>
      </c>
      <c r="M3" s="53" t="s">
        <v>246</v>
      </c>
      <c r="N3" s="52" t="s">
        <v>245</v>
      </c>
      <c r="O3" s="53" t="s">
        <v>244</v>
      </c>
      <c r="P3" s="53" t="s">
        <v>243</v>
      </c>
      <c r="Q3" s="53" t="s">
        <v>243</v>
      </c>
      <c r="R3" s="53" t="s">
        <v>242</v>
      </c>
    </row>
    <row r="4" spans="1:18" ht="15.75" x14ac:dyDescent="0.2">
      <c r="A4" s="46" t="s">
        <v>217</v>
      </c>
      <c r="B4" s="46"/>
      <c r="C4" s="46"/>
      <c r="D4" s="21"/>
      <c r="E4" s="21"/>
      <c r="F4" s="21"/>
      <c r="G4" s="21"/>
      <c r="H4" s="45"/>
      <c r="I4" s="45"/>
      <c r="J4" s="45"/>
      <c r="K4" s="45"/>
      <c r="L4" s="45"/>
      <c r="M4" s="53" t="s">
        <v>241</v>
      </c>
      <c r="N4" s="52"/>
      <c r="O4" s="53"/>
      <c r="P4" s="53" t="s">
        <v>240</v>
      </c>
      <c r="Q4" s="53" t="s">
        <v>239</v>
      </c>
      <c r="R4" s="53" t="s">
        <v>239</v>
      </c>
    </row>
    <row r="5" spans="1:18" ht="15.75" x14ac:dyDescent="0.2">
      <c r="A5" s="25" t="s">
        <v>216</v>
      </c>
      <c r="B5" s="14" t="s">
        <v>215</v>
      </c>
      <c r="C5" s="43" t="s">
        <v>214</v>
      </c>
      <c r="D5" s="42" t="s">
        <v>24</v>
      </c>
      <c r="E5" s="42" t="s">
        <v>23</v>
      </c>
      <c r="F5" s="42" t="s">
        <v>104</v>
      </c>
      <c r="G5" s="40" t="s">
        <v>5</v>
      </c>
      <c r="H5" s="75" t="e">
        <f ca="1">_xll.BDP(C5&amp;" Equity","PX_YEST_CLOSE")</f>
        <v>#NAME?</v>
      </c>
      <c r="I5" s="75" t="e">
        <f ca="1">_xll.BDP(C5&amp;" Equity","PX_LAST")</f>
        <v>#NAME?</v>
      </c>
      <c r="J5" s="75" t="e">
        <f ca="1">_xll.BDP(C5&amp;" Equity","BID")</f>
        <v>#NAME?</v>
      </c>
      <c r="K5" s="75" t="e">
        <f ca="1">_xll.BDP(C5&amp;" Equity","ASK")</f>
        <v>#NAME?</v>
      </c>
      <c r="L5" s="76" t="e">
        <f ca="1">(H5-I5)/H5</f>
        <v>#NAME?</v>
      </c>
      <c r="M5" s="74" t="e">
        <f ca="1">_xll.BDP(C5&amp;" Equity","FUND_CRNCY_ADJ_TOTAL_ASSETS", "FUND_TOTAL_ASSETS_CRNCY=EUR")</f>
        <v>#NAME?</v>
      </c>
      <c r="N5" s="75" t="e">
        <f ca="1">_xll.BDP(C5&amp;" Equity","ETF_INAV_VALUE")</f>
        <v>#NAME?</v>
      </c>
      <c r="O5" s="74" t="e">
        <f ca="1">_xll.BDP(C5&amp;" Equity","EQY_SH_OUT_REAL")</f>
        <v>#NAME?</v>
      </c>
      <c r="P5" s="74" t="e">
        <f ca="1">_xll.BDP(C5&amp;" Equity","AVG_DAILY_VALUE_TRADED_6M")</f>
        <v>#NAME?</v>
      </c>
      <c r="Q5" s="74" t="e">
        <f ca="1">_xll.BDP(C5&amp;" Equity","VOLUME_AVG_6M")</f>
        <v>#NAME?</v>
      </c>
      <c r="R5" s="74" t="e">
        <f ca="1">_xll.BDP(C5&amp;" Equity","ETF_IMPLIED_LIQUIDITY")</f>
        <v>#NAME?</v>
      </c>
    </row>
    <row r="6" spans="1:18" ht="15.75" x14ac:dyDescent="0.2">
      <c r="A6" s="25" t="s">
        <v>212</v>
      </c>
      <c r="B6" s="14" t="s">
        <v>211</v>
      </c>
      <c r="C6" s="41" t="s">
        <v>210</v>
      </c>
      <c r="D6" s="38" t="s">
        <v>24</v>
      </c>
      <c r="E6" s="38" t="s">
        <v>23</v>
      </c>
      <c r="F6" s="42" t="s">
        <v>104</v>
      </c>
      <c r="G6" s="40" t="s">
        <v>5</v>
      </c>
      <c r="H6" s="75" t="e">
        <f ca="1">_xll.BDP(C6&amp;" Equity","PX_YEST_CLOSE")</f>
        <v>#NAME?</v>
      </c>
      <c r="I6" s="75" t="e">
        <f ca="1">_xll.BDP(C6&amp;" Equity","PX_LAST")</f>
        <v>#NAME?</v>
      </c>
      <c r="J6" s="75" t="e">
        <f ca="1">_xll.BDP(C6&amp;" Equity","BID")</f>
        <v>#NAME?</v>
      </c>
      <c r="K6" s="75" t="e">
        <f ca="1">_xll.BDP(C6&amp;" Equity","ASK")</f>
        <v>#NAME?</v>
      </c>
      <c r="L6" s="76" t="e">
        <f ca="1">(H6-I6)/H6</f>
        <v>#NAME?</v>
      </c>
      <c r="M6" s="74" t="e">
        <f ca="1">_xll.BDP(C6&amp;" Equity","FUND_CRNCY_ADJ_TOTAL_ASSETS", "FUND_TOTAL_ASSETS_CRNCY=EUR")</f>
        <v>#NAME?</v>
      </c>
      <c r="N6" s="75" t="e">
        <f ca="1">_xll.BDP(C6&amp;" Equity","ETF_INAV_VALUE")</f>
        <v>#NAME?</v>
      </c>
      <c r="O6" s="74" t="e">
        <f ca="1">_xll.BDP(C6&amp;" Equity","EQY_SH_OUT_REAL")</f>
        <v>#NAME?</v>
      </c>
      <c r="P6" s="74" t="e">
        <f ca="1">_xll.BDP(C6&amp;" Equity","AVG_DAILY_VALUE_TRADED_6M")</f>
        <v>#NAME?</v>
      </c>
      <c r="Q6" s="74" t="e">
        <f ca="1">_xll.BDP(C6&amp;" Equity","VOLUME_AVG_6M")</f>
        <v>#NAME?</v>
      </c>
      <c r="R6" s="74" t="e">
        <f ca="1">_xll.BDP(C6&amp;" Equity","ETF_IMPLIED_LIQUIDITY")</f>
        <v>#NAME?</v>
      </c>
    </row>
    <row r="7" spans="1:18" ht="15.75" x14ac:dyDescent="0.2">
      <c r="A7" s="25" t="s">
        <v>208</v>
      </c>
      <c r="B7" s="14" t="s">
        <v>207</v>
      </c>
      <c r="C7" s="41" t="s">
        <v>206</v>
      </c>
      <c r="D7" s="38" t="s">
        <v>24</v>
      </c>
      <c r="E7" s="38" t="s">
        <v>23</v>
      </c>
      <c r="F7" s="42" t="s">
        <v>104</v>
      </c>
      <c r="G7" s="40" t="s">
        <v>5</v>
      </c>
      <c r="H7" s="75" t="e">
        <f ca="1">_xll.BDP(C7&amp;" Equity","PX_YEST_CLOSE")</f>
        <v>#NAME?</v>
      </c>
      <c r="I7" s="75" t="e">
        <f ca="1">_xll.BDP(C7&amp;" Equity","PX_LAST")</f>
        <v>#NAME?</v>
      </c>
      <c r="J7" s="75" t="e">
        <f ca="1">_xll.BDP(C7&amp;" Equity","BID")</f>
        <v>#NAME?</v>
      </c>
      <c r="K7" s="75" t="e">
        <f ca="1">_xll.BDP(C7&amp;" Equity","ASK")</f>
        <v>#NAME?</v>
      </c>
      <c r="L7" s="76" t="e">
        <f ca="1">(H7-I7)/H7</f>
        <v>#NAME?</v>
      </c>
      <c r="M7" s="74" t="e">
        <f ca="1">_xll.BDP(C7&amp;" Equity","FUND_CRNCY_ADJ_TOTAL_ASSETS", "FUND_TOTAL_ASSETS_CRNCY=EUR")</f>
        <v>#NAME?</v>
      </c>
      <c r="N7" s="75" t="e">
        <f ca="1">_xll.BDP(C7&amp;" Equity","ETF_INAV_VALUE")</f>
        <v>#NAME?</v>
      </c>
      <c r="O7" s="74" t="e">
        <f ca="1">_xll.BDP(C7&amp;" Equity","EQY_SH_OUT_REAL")</f>
        <v>#NAME?</v>
      </c>
      <c r="P7" s="74" t="e">
        <f ca="1">_xll.BDP(C7&amp;" Equity","AVG_DAILY_VALUE_TRADED_6M")</f>
        <v>#NAME?</v>
      </c>
      <c r="Q7" s="74" t="e">
        <f ca="1">_xll.BDP(C7&amp;" Equity","VOLUME_AVG_6M")</f>
        <v>#NAME?</v>
      </c>
      <c r="R7" s="74" t="e">
        <f ca="1">_xll.BDP(C7&amp;" Equity","ETF_IMPLIED_LIQUIDITY")</f>
        <v>#NAME?</v>
      </c>
    </row>
    <row r="8" spans="1:18" ht="15.75" x14ac:dyDescent="0.2">
      <c r="A8" s="25" t="s">
        <v>203</v>
      </c>
      <c r="B8" s="14" t="s">
        <v>202</v>
      </c>
      <c r="C8" s="41" t="s">
        <v>201</v>
      </c>
      <c r="D8" s="38" t="s">
        <v>24</v>
      </c>
      <c r="E8" s="38" t="s">
        <v>23</v>
      </c>
      <c r="F8" s="38" t="s">
        <v>52</v>
      </c>
      <c r="G8" s="40" t="s">
        <v>5</v>
      </c>
      <c r="H8" s="75" t="e">
        <f ca="1">_xll.BDP(C8&amp;" Equity","PX_YEST_CLOSE")</f>
        <v>#NAME?</v>
      </c>
      <c r="I8" s="75" t="e">
        <f ca="1">_xll.BDP(C8&amp;" Equity","PX_LAST")</f>
        <v>#NAME?</v>
      </c>
      <c r="J8" s="75" t="e">
        <f ca="1">_xll.BDP(C8&amp;" Equity","BID")</f>
        <v>#NAME?</v>
      </c>
      <c r="K8" s="75" t="e">
        <f ca="1">_xll.BDP(C8&amp;" Equity","ASK")</f>
        <v>#NAME?</v>
      </c>
      <c r="L8" s="76" t="e">
        <f ca="1">(H8-I8)/H8</f>
        <v>#NAME?</v>
      </c>
      <c r="M8" s="74" t="e">
        <f ca="1">_xll.BDP(C8&amp;" Equity","FUND_CRNCY_ADJ_TOTAL_ASSETS", "FUND_TOTAL_ASSETS_CRNCY=EUR")</f>
        <v>#NAME?</v>
      </c>
      <c r="N8" s="75" t="e">
        <f ca="1">_xll.BDP(C8&amp;" Equity","ETF_INAV_VALUE")</f>
        <v>#NAME?</v>
      </c>
      <c r="O8" s="74" t="e">
        <f ca="1">_xll.BDP(C8&amp;" Equity","EQY_SH_OUT_REAL")</f>
        <v>#NAME?</v>
      </c>
      <c r="P8" s="74" t="e">
        <f ca="1">_xll.BDP(C8&amp;" Equity","AVG_DAILY_VALUE_TRADED_6M")</f>
        <v>#NAME?</v>
      </c>
      <c r="Q8" s="74" t="e">
        <f ca="1">_xll.BDP(C8&amp;" Equity","VOLUME_AVG_6M")</f>
        <v>#NAME?</v>
      </c>
      <c r="R8" s="74" t="e">
        <f ca="1">_xll.BDP(C8&amp;" Equity","ETF_IMPLIED_LIQUIDITY")</f>
        <v>#NAME?</v>
      </c>
    </row>
    <row r="9" spans="1:18" ht="15.75" x14ac:dyDescent="0.2">
      <c r="A9" s="23" t="s">
        <v>199</v>
      </c>
      <c r="B9" s="22"/>
      <c r="C9" s="22"/>
      <c r="D9" s="18"/>
      <c r="E9" s="18"/>
      <c r="F9" s="18"/>
      <c r="G9" s="21"/>
      <c r="H9" s="70"/>
      <c r="I9" s="70"/>
      <c r="J9" s="70"/>
      <c r="K9" s="70"/>
      <c r="L9" s="70"/>
      <c r="M9" s="69"/>
      <c r="N9" s="70"/>
      <c r="O9" s="69"/>
      <c r="P9" s="69"/>
      <c r="Q9" s="69"/>
      <c r="R9" s="69"/>
    </row>
    <row r="10" spans="1:18" ht="15.75" x14ac:dyDescent="0.2">
      <c r="A10" s="25" t="s">
        <v>198</v>
      </c>
      <c r="B10" s="14" t="s">
        <v>197</v>
      </c>
      <c r="C10" s="13" t="s">
        <v>196</v>
      </c>
      <c r="D10" s="8" t="s">
        <v>24</v>
      </c>
      <c r="E10" s="8" t="s">
        <v>23</v>
      </c>
      <c r="F10" s="8" t="s">
        <v>52</v>
      </c>
      <c r="G10" s="12" t="s">
        <v>5</v>
      </c>
      <c r="H10" s="67" t="e">
        <f ca="1">_xll.BDP(C10&amp;" Equity","PX_YEST_CLOSE")</f>
        <v>#NAME?</v>
      </c>
      <c r="I10" s="67" t="e">
        <f ca="1">_xll.BDP(C10&amp;" Equity","PX_LAST")</f>
        <v>#NAME?</v>
      </c>
      <c r="J10" s="67" t="e">
        <f ca="1">_xll.BDP(C10&amp;" Equity","BID")</f>
        <v>#NAME?</v>
      </c>
      <c r="K10" s="67" t="e">
        <f ca="1">_xll.BDP(C10&amp;" Equity","ASK")</f>
        <v>#NAME?</v>
      </c>
      <c r="L10" s="68" t="e">
        <f t="shared" ref="L10:L31" ca="1" si="0">(H10-I10)/H10</f>
        <v>#NAME?</v>
      </c>
      <c r="M10" s="66" t="e">
        <f ca="1">_xll.BDP(C10&amp;" Equity","FUND_CRNCY_ADJ_TOTAL_ASSETS", "FUND_TOTAL_ASSETS_CRNCY=EUR")</f>
        <v>#NAME?</v>
      </c>
      <c r="N10" s="67" t="e">
        <f ca="1">_xll.BDP(C10&amp;" Equity","ETF_INAV_VALUE")</f>
        <v>#NAME?</v>
      </c>
      <c r="O10" s="66" t="e">
        <f ca="1">_xll.BDP(C10&amp;" Equity","EQY_SH_OUT_REAL")</f>
        <v>#NAME?</v>
      </c>
      <c r="P10" s="66" t="e">
        <f ca="1">_xll.BDP(C10&amp;" Equity","AVG_DAILY_VALUE_TRADED_6M")</f>
        <v>#NAME?</v>
      </c>
      <c r="Q10" s="66" t="e">
        <f ca="1">_xll.BDP(C10&amp;" Equity","VOLUME_AVG_6M")</f>
        <v>#NAME?</v>
      </c>
      <c r="R10" s="66" t="e">
        <f ca="1">_xll.BDP(C10&amp;" Equity","ETF_IMPLIED_LIQUIDITY")</f>
        <v>#NAME?</v>
      </c>
    </row>
    <row r="11" spans="1:18" ht="15.75" x14ac:dyDescent="0.2">
      <c r="A11" s="25" t="s">
        <v>193</v>
      </c>
      <c r="B11" s="14" t="s">
        <v>192</v>
      </c>
      <c r="C11" s="13" t="s">
        <v>191</v>
      </c>
      <c r="D11" s="8" t="s">
        <v>24</v>
      </c>
      <c r="E11" s="8" t="s">
        <v>23</v>
      </c>
      <c r="F11" s="8" t="s">
        <v>52</v>
      </c>
      <c r="G11" s="12" t="s">
        <v>5</v>
      </c>
      <c r="H11" s="67" t="e">
        <f ca="1">_xll.BDP(C11&amp;" Equity","PX_YEST_CLOSE")</f>
        <v>#NAME?</v>
      </c>
      <c r="I11" s="67" t="e">
        <f ca="1">_xll.BDP(C11&amp;" Equity","PX_LAST")</f>
        <v>#NAME?</v>
      </c>
      <c r="J11" s="67" t="e">
        <f ca="1">_xll.BDP(C11&amp;" Equity","BID")</f>
        <v>#NAME?</v>
      </c>
      <c r="K11" s="67" t="e">
        <f ca="1">_xll.BDP(C11&amp;" Equity","ASK")</f>
        <v>#NAME?</v>
      </c>
      <c r="L11" s="68" t="e">
        <f t="shared" ca="1" si="0"/>
        <v>#NAME?</v>
      </c>
      <c r="M11" s="66" t="e">
        <f ca="1">_xll.BDP(C11&amp;" Equity","FUND_CRNCY_ADJ_TOTAL_ASSETS", "FUND_TOTAL_ASSETS_CRNCY=EUR")</f>
        <v>#NAME?</v>
      </c>
      <c r="N11" s="67" t="e">
        <f ca="1">_xll.BDP(C11&amp;" Equity","ETF_INAV_VALUE")</f>
        <v>#NAME?</v>
      </c>
      <c r="O11" s="66" t="e">
        <f ca="1">_xll.BDP(C11&amp;" Equity","EQY_SH_OUT_REAL")</f>
        <v>#NAME?</v>
      </c>
      <c r="P11" s="66" t="e">
        <f ca="1">_xll.BDP(C11&amp;" Equity","AVG_DAILY_VALUE_TRADED_6M")</f>
        <v>#NAME?</v>
      </c>
      <c r="Q11" s="66" t="e">
        <f ca="1">_xll.BDP(C11&amp;" Equity","VOLUME_AVG_6M")</f>
        <v>#NAME?</v>
      </c>
      <c r="R11" s="66" t="e">
        <f ca="1">_xll.BDP(C11&amp;" Equity","ETF_IMPLIED_LIQUIDITY")</f>
        <v>#NAME?</v>
      </c>
    </row>
    <row r="12" spans="1:18" ht="15.75" x14ac:dyDescent="0.2">
      <c r="A12" s="25" t="s">
        <v>188</v>
      </c>
      <c r="B12" s="14" t="s">
        <v>187</v>
      </c>
      <c r="C12" s="13" t="s">
        <v>186</v>
      </c>
      <c r="D12" s="8" t="s">
        <v>185</v>
      </c>
      <c r="E12" s="8" t="s">
        <v>184</v>
      </c>
      <c r="F12" s="8" t="s">
        <v>52</v>
      </c>
      <c r="G12" s="12" t="s">
        <v>5</v>
      </c>
      <c r="H12" s="67" t="e">
        <f ca="1">_xll.BDP(C12&amp;" Equity","PX_YEST_CLOSE")</f>
        <v>#NAME?</v>
      </c>
      <c r="I12" s="67" t="e">
        <f ca="1">_xll.BDP(C12&amp;" Equity","PX_LAST")</f>
        <v>#NAME?</v>
      </c>
      <c r="J12" s="67" t="e">
        <f ca="1">_xll.BDP(C12&amp;" Equity","BID")</f>
        <v>#NAME?</v>
      </c>
      <c r="K12" s="67" t="e">
        <f ca="1">_xll.BDP(C12&amp;" Equity","ASK")</f>
        <v>#NAME?</v>
      </c>
      <c r="L12" s="68" t="e">
        <f t="shared" ca="1" si="0"/>
        <v>#NAME?</v>
      </c>
      <c r="M12" s="66" t="e">
        <f ca="1">_xll.BDP(C12&amp;" Equity","FUND_CRNCY_ADJ_TOTAL_ASSETS", "FUND_TOTAL_ASSETS_CRNCY=EUR")</f>
        <v>#NAME?</v>
      </c>
      <c r="N12" s="67" t="e">
        <f ca="1">_xll.BDP(C12&amp;" Equity","ETF_INAV_VALUE")</f>
        <v>#NAME?</v>
      </c>
      <c r="O12" s="66" t="e">
        <f ca="1">_xll.BDP(C12&amp;" Equity","EQY_SH_OUT_REAL")</f>
        <v>#NAME?</v>
      </c>
      <c r="P12" s="66" t="e">
        <f ca="1">_xll.BDP(C12&amp;" Equity","AVG_DAILY_VALUE_TRADED_6M")/_xll.BDP("EURCHF Curncy","PX_LAST")</f>
        <v>#NAME?</v>
      </c>
      <c r="Q12" s="66" t="e">
        <f ca="1">_xll.BDP(C12&amp;" Equity","VOLUME_AVG_6M")</f>
        <v>#NAME?</v>
      </c>
      <c r="R12" s="66" t="e">
        <f ca="1">_xll.BDP(C12&amp;" Equity","ETF_IMPLIED_LIQUIDITY")/_xll.BDP("EURCHF Curncy","PX_LAST")</f>
        <v>#NAME?</v>
      </c>
    </row>
    <row r="13" spans="1:18" ht="15.75" x14ac:dyDescent="0.2">
      <c r="A13" s="25" t="s">
        <v>181</v>
      </c>
      <c r="B13" s="14" t="s">
        <v>180</v>
      </c>
      <c r="C13" s="13" t="s">
        <v>179</v>
      </c>
      <c r="D13" s="8" t="s">
        <v>24</v>
      </c>
      <c r="E13" s="8" t="s">
        <v>23</v>
      </c>
      <c r="F13" s="8" t="s">
        <v>52</v>
      </c>
      <c r="G13" s="12" t="s">
        <v>5</v>
      </c>
      <c r="H13" s="67" t="e">
        <f ca="1">_xll.BDP(C13&amp;" Equity","PX_YEST_CLOSE")</f>
        <v>#NAME?</v>
      </c>
      <c r="I13" s="67" t="e">
        <f ca="1">_xll.BDP(C13&amp;" Equity","PX_LAST")</f>
        <v>#NAME?</v>
      </c>
      <c r="J13" s="67" t="e">
        <f ca="1">_xll.BDP(C13&amp;" Equity","BID")</f>
        <v>#NAME?</v>
      </c>
      <c r="K13" s="67" t="e">
        <f ca="1">_xll.BDP(C13&amp;" Equity","ASK")</f>
        <v>#NAME?</v>
      </c>
      <c r="L13" s="68" t="e">
        <f t="shared" ca="1" si="0"/>
        <v>#NAME?</v>
      </c>
      <c r="M13" s="66" t="e">
        <f ca="1">_xll.BDP(C13&amp;" Equity","FUND_CRNCY_ADJ_TOTAL_ASSETS", "FUND_TOTAL_ASSETS_CRNCY=EUR")</f>
        <v>#NAME?</v>
      </c>
      <c r="N13" s="67" t="e">
        <f ca="1">_xll.BDP(C13&amp;" Equity","ETF_INAV_VALUE")</f>
        <v>#NAME?</v>
      </c>
      <c r="O13" s="66" t="e">
        <f ca="1">_xll.BDP(C13&amp;" Equity","EQY_SH_OUT_REAL")</f>
        <v>#NAME?</v>
      </c>
      <c r="P13" s="66" t="e">
        <f ca="1">_xll.BDP(C13&amp;" Equity","AVG_DAILY_VALUE_TRADED_6M")</f>
        <v>#NAME?</v>
      </c>
      <c r="Q13" s="66" t="e">
        <f ca="1">_xll.BDP(C13&amp;" Equity","VOLUME_AVG_6M")</f>
        <v>#NAME?</v>
      </c>
      <c r="R13" s="66" t="e">
        <f ca="1">_xll.BDP(C13&amp;" Equity","ETF_IMPLIED_LIQUIDITY")</f>
        <v>#NAME?</v>
      </c>
    </row>
    <row r="14" spans="1:18" ht="15.75" x14ac:dyDescent="0.2">
      <c r="A14" s="25" t="s">
        <v>177</v>
      </c>
      <c r="B14" s="14" t="s">
        <v>176</v>
      </c>
      <c r="C14" s="13" t="s">
        <v>175</v>
      </c>
      <c r="D14" s="8" t="s">
        <v>24</v>
      </c>
      <c r="E14" s="8" t="s">
        <v>23</v>
      </c>
      <c r="F14" s="8" t="s">
        <v>52</v>
      </c>
      <c r="G14" s="12" t="s">
        <v>5</v>
      </c>
      <c r="H14" s="67" t="e">
        <f ca="1">_xll.BDP(C14&amp;" Equity","PX_YEST_CLOSE")</f>
        <v>#NAME?</v>
      </c>
      <c r="I14" s="67" t="e">
        <f ca="1">_xll.BDP(C14&amp;" Equity","PX_LAST")</f>
        <v>#NAME?</v>
      </c>
      <c r="J14" s="67" t="e">
        <f ca="1">_xll.BDP(C14&amp;" Equity","BID")</f>
        <v>#NAME?</v>
      </c>
      <c r="K14" s="67" t="e">
        <f ca="1">_xll.BDP(C14&amp;" Equity","ASK")</f>
        <v>#NAME?</v>
      </c>
      <c r="L14" s="68" t="e">
        <f t="shared" ca="1" si="0"/>
        <v>#NAME?</v>
      </c>
      <c r="M14" s="66" t="e">
        <f ca="1">_xll.BDP(C14&amp;" Equity","FUND_CRNCY_ADJ_TOTAL_ASSETS", "FUND_TOTAL_ASSETS_CRNCY=EUR")</f>
        <v>#NAME?</v>
      </c>
      <c r="N14" s="67" t="e">
        <f ca="1">_xll.BDP(C14&amp;" Equity","ETF_INAV_VALUE")</f>
        <v>#NAME?</v>
      </c>
      <c r="O14" s="66" t="e">
        <f ca="1">_xll.BDP(C14&amp;" Equity","EQY_SH_OUT_REAL")</f>
        <v>#NAME?</v>
      </c>
      <c r="P14" s="66" t="e">
        <f ca="1">_xll.BDP(C14&amp;" Equity","AVG_DAILY_VALUE_TRADED_6M")</f>
        <v>#NAME?</v>
      </c>
      <c r="Q14" s="66" t="e">
        <f ca="1">_xll.BDP(C14&amp;" Equity","VOLUME_AVG_6M")</f>
        <v>#NAME?</v>
      </c>
      <c r="R14" s="66" t="e">
        <f ca="1">_xll.BDP(C14&amp;" Equity","ETF_IMPLIED_LIQUIDITY")</f>
        <v>#NAME?</v>
      </c>
    </row>
    <row r="15" spans="1:18" ht="15.75" x14ac:dyDescent="0.2">
      <c r="A15" s="25" t="s">
        <v>173</v>
      </c>
      <c r="B15" s="14" t="s">
        <v>172</v>
      </c>
      <c r="C15" s="13" t="s">
        <v>171</v>
      </c>
      <c r="D15" s="8" t="s">
        <v>24</v>
      </c>
      <c r="E15" s="8" t="s">
        <v>23</v>
      </c>
      <c r="F15" s="8" t="s">
        <v>52</v>
      </c>
      <c r="G15" s="12" t="s">
        <v>5</v>
      </c>
      <c r="H15" s="67" t="e">
        <f ca="1">_xll.BDP(C15&amp;" Equity","PX_YEST_CLOSE")</f>
        <v>#NAME?</v>
      </c>
      <c r="I15" s="67" t="e">
        <f ca="1">_xll.BDP(C15&amp;" Equity","PX_LAST")</f>
        <v>#NAME?</v>
      </c>
      <c r="J15" s="67" t="e">
        <f ca="1">_xll.BDP(C15&amp;" Equity","BID")</f>
        <v>#NAME?</v>
      </c>
      <c r="K15" s="67" t="e">
        <f ca="1">_xll.BDP(C15&amp;" Equity","ASK")</f>
        <v>#NAME?</v>
      </c>
      <c r="L15" s="68" t="e">
        <f t="shared" ca="1" si="0"/>
        <v>#NAME?</v>
      </c>
      <c r="M15" s="66" t="e">
        <f ca="1">_xll.BDP(C15&amp;" Equity","FUND_CRNCY_ADJ_TOTAL_ASSETS", "FUND_TOTAL_ASSETS_CRNCY=EUR")</f>
        <v>#NAME?</v>
      </c>
      <c r="N15" s="67" t="e">
        <f ca="1">_xll.BDP(C15&amp;" Equity","ETF_INAV_VALUE")</f>
        <v>#NAME?</v>
      </c>
      <c r="O15" s="66" t="e">
        <f ca="1">_xll.BDP(C15&amp;" Equity","EQY_SH_OUT_REAL")</f>
        <v>#NAME?</v>
      </c>
      <c r="P15" s="66" t="e">
        <f ca="1">_xll.BDP(C15&amp;" Equity","AVG_DAILY_VALUE_TRADED_6M")</f>
        <v>#NAME?</v>
      </c>
      <c r="Q15" s="66" t="e">
        <f ca="1">_xll.BDP(C15&amp;" Equity","VOLUME_AVG_6M")</f>
        <v>#NAME?</v>
      </c>
      <c r="R15" s="66" t="e">
        <f ca="1">_xll.BDP(C15&amp;" Equity","ETF_IMPLIED_LIQUIDITY")</f>
        <v>#NAME?</v>
      </c>
    </row>
    <row r="16" spans="1:18" ht="15.75" x14ac:dyDescent="0.2">
      <c r="A16" s="25" t="s">
        <v>169</v>
      </c>
      <c r="B16" s="14" t="s">
        <v>168</v>
      </c>
      <c r="C16" s="13" t="s">
        <v>167</v>
      </c>
      <c r="D16" s="8" t="s">
        <v>8</v>
      </c>
      <c r="E16" s="8" t="s">
        <v>7</v>
      </c>
      <c r="F16" s="8" t="s">
        <v>52</v>
      </c>
      <c r="G16" s="12" t="s">
        <v>5</v>
      </c>
      <c r="H16" s="67" t="e">
        <f ca="1">_xll.BDP(C16&amp;" Equity","PX_YEST_CLOSE")</f>
        <v>#NAME?</v>
      </c>
      <c r="I16" s="67" t="e">
        <f ca="1">_xll.BDP(C16&amp;" Equity","PX_LAST")</f>
        <v>#NAME?</v>
      </c>
      <c r="J16" s="67" t="e">
        <f ca="1">_xll.BDP(C16&amp;" Equity","BID")</f>
        <v>#NAME?</v>
      </c>
      <c r="K16" s="67" t="e">
        <f ca="1">_xll.BDP(C16&amp;" Equity","ASK")</f>
        <v>#NAME?</v>
      </c>
      <c r="L16" s="68" t="e">
        <f t="shared" ca="1" si="0"/>
        <v>#NAME?</v>
      </c>
      <c r="M16" s="66" t="e">
        <f ca="1">_xll.BDP(C16&amp;" Equity","FUND_CRNCY_ADJ_TOTAL_ASSETS", "FUND_TOTAL_ASSETS_CRNCY=EUR")</f>
        <v>#NAME?</v>
      </c>
      <c r="N16" s="67" t="e">
        <f ca="1">_xll.BDP(C16&amp;" Equity","ETF_INAV_VALUE")</f>
        <v>#NAME?</v>
      </c>
      <c r="O16" s="66" t="e">
        <f ca="1">_xll.BDP(C16&amp;" Equity","EQY_SH_OUT_REAL")</f>
        <v>#NAME?</v>
      </c>
      <c r="P16" s="66" t="e">
        <f ca="1">_xll.BDP(C16&amp;" Equity","AVG_DAILY_VALUE_TRADED_6M")/_xll.BDP("EURUSD Curncy","PX_LAST")</f>
        <v>#NAME?</v>
      </c>
      <c r="Q16" s="66" t="e">
        <f ca="1">_xll.BDP(C16&amp;" Equity","VOLUME_AVG_6M")</f>
        <v>#NAME?</v>
      </c>
      <c r="R16" s="66" t="e">
        <f ca="1">_xll.BDP(C16&amp;" Equity","ETF_IMPLIED_LIQUIDITY")/_xll.BDP("EURUSD Curncy","PX_LAST")</f>
        <v>#NAME?</v>
      </c>
    </row>
    <row r="17" spans="1:18" ht="15.75" x14ac:dyDescent="0.2">
      <c r="A17" s="25" t="s">
        <v>165</v>
      </c>
      <c r="B17" s="14" t="s">
        <v>164</v>
      </c>
      <c r="C17" s="13" t="s">
        <v>163</v>
      </c>
      <c r="D17" s="8" t="s">
        <v>8</v>
      </c>
      <c r="E17" s="8" t="s">
        <v>7</v>
      </c>
      <c r="F17" s="8" t="s">
        <v>104</v>
      </c>
      <c r="G17" s="12" t="s">
        <v>5</v>
      </c>
      <c r="H17" s="67" t="e">
        <f ca="1">_xll.BDP(C17&amp;" Equity","PX_YEST_CLOSE")</f>
        <v>#NAME?</v>
      </c>
      <c r="I17" s="67" t="e">
        <f ca="1">_xll.BDP(C17&amp;" Equity","PX_LAST")</f>
        <v>#NAME?</v>
      </c>
      <c r="J17" s="67" t="e">
        <f ca="1">_xll.BDP(C17&amp;" Equity","BID")</f>
        <v>#NAME?</v>
      </c>
      <c r="K17" s="67" t="e">
        <f ca="1">_xll.BDP(C17&amp;" Equity","ASK")</f>
        <v>#NAME?</v>
      </c>
      <c r="L17" s="68" t="e">
        <f t="shared" ca="1" si="0"/>
        <v>#NAME?</v>
      </c>
      <c r="M17" s="66" t="e">
        <f ca="1">_xll.BDP(C17&amp;" Equity","FUND_CRNCY_ADJ_TOTAL_ASSETS", "FUND_TOTAL_ASSETS_CRNCY=EUR")</f>
        <v>#NAME?</v>
      </c>
      <c r="N17" s="67" t="e">
        <f ca="1">_xll.BDP(C17&amp;" Equity","ETF_INAV_VALUE")</f>
        <v>#NAME?</v>
      </c>
      <c r="O17" s="66" t="e">
        <f ca="1">_xll.BDP(C17&amp;" Equity","EQY_SH_OUT_REAL")</f>
        <v>#NAME?</v>
      </c>
      <c r="P17" s="66" t="e">
        <f ca="1">_xll.BDP(C17&amp;" Equity","AVG_DAILY_VALUE_TRADED_6M")/_xll.BDP("EURUSD Curncy","PX_LAST")</f>
        <v>#NAME?</v>
      </c>
      <c r="Q17" s="66" t="e">
        <f ca="1">_xll.BDP(C17&amp;" Equity","VOLUME_AVG_6M")</f>
        <v>#NAME?</v>
      </c>
      <c r="R17" s="66" t="e">
        <f ca="1">_xll.BDP(C17&amp;" Equity","ETF_IMPLIED_LIQUIDITY")/_xll.BDP("EURUSD Curncy","PX_LAST")</f>
        <v>#NAME?</v>
      </c>
    </row>
    <row r="18" spans="1:18" ht="15.75" x14ac:dyDescent="0.2">
      <c r="A18" s="25" t="s">
        <v>161</v>
      </c>
      <c r="B18" s="14" t="s">
        <v>160</v>
      </c>
      <c r="C18" s="13" t="s">
        <v>159</v>
      </c>
      <c r="D18" s="8" t="s">
        <v>8</v>
      </c>
      <c r="E18" s="8" t="s">
        <v>7</v>
      </c>
      <c r="F18" s="8" t="s">
        <v>104</v>
      </c>
      <c r="G18" s="12" t="s">
        <v>5</v>
      </c>
      <c r="H18" s="67" t="e">
        <f ca="1">_xll.BDP(C18&amp;" Equity","PX_YEST_CLOSE")</f>
        <v>#NAME?</v>
      </c>
      <c r="I18" s="67" t="e">
        <f ca="1">_xll.BDP(C18&amp;" Equity","PX_LAST")</f>
        <v>#NAME?</v>
      </c>
      <c r="J18" s="67" t="e">
        <f ca="1">_xll.BDP(C18&amp;" Equity","BID")</f>
        <v>#NAME?</v>
      </c>
      <c r="K18" s="67" t="e">
        <f ca="1">_xll.BDP(C18&amp;" Equity","ASK")</f>
        <v>#NAME?</v>
      </c>
      <c r="L18" s="68" t="e">
        <f t="shared" ca="1" si="0"/>
        <v>#NAME?</v>
      </c>
      <c r="M18" s="66" t="e">
        <f ca="1">_xll.BDP(C18&amp;" Equity","FUND_CRNCY_ADJ_TOTAL_ASSETS", "FUND_TOTAL_ASSETS_CRNCY=EUR")</f>
        <v>#NAME?</v>
      </c>
      <c r="N18" s="67" t="e">
        <f ca="1">_xll.BDP(C18&amp;" Equity","ETF_INAV_VALUE")</f>
        <v>#NAME?</v>
      </c>
      <c r="O18" s="66" t="e">
        <f ca="1">_xll.BDP(C18&amp;" Equity","EQY_SH_OUT_REAL")</f>
        <v>#NAME?</v>
      </c>
      <c r="P18" s="66" t="e">
        <f ca="1">_xll.BDP(C18&amp;" Equity","AVG_DAILY_VALUE_TRADED_6M")/_xll.BDP("EURUSD Curncy","PX_LAST")</f>
        <v>#NAME?</v>
      </c>
      <c r="Q18" s="66" t="e">
        <f ca="1">_xll.BDP(C18&amp;" Equity","VOLUME_AVG_6M")</f>
        <v>#NAME?</v>
      </c>
      <c r="R18" s="66" t="e">
        <f ca="1">_xll.BDP(C18&amp;" Equity","ETF_IMPLIED_LIQUIDITY")/_xll.BDP("EURUSD Curncy","PX_LAST")</f>
        <v>#NAME?</v>
      </c>
    </row>
    <row r="19" spans="1:18" ht="15.75" x14ac:dyDescent="0.2">
      <c r="A19" s="15" t="s">
        <v>157</v>
      </c>
      <c r="B19" s="14" t="s">
        <v>156</v>
      </c>
      <c r="C19" s="13" t="s">
        <v>155</v>
      </c>
      <c r="D19" s="8" t="s">
        <v>8</v>
      </c>
      <c r="E19" s="8" t="s">
        <v>7</v>
      </c>
      <c r="F19" s="8" t="s">
        <v>104</v>
      </c>
      <c r="G19" s="12" t="s">
        <v>5</v>
      </c>
      <c r="H19" s="67" t="e">
        <f ca="1">_xll.BDP(C19&amp;" Equity","PX_YEST_CLOSE")</f>
        <v>#NAME?</v>
      </c>
      <c r="I19" s="67" t="e">
        <f ca="1">_xll.BDP(C19&amp;" Equity","PX_LAST")</f>
        <v>#NAME?</v>
      </c>
      <c r="J19" s="67" t="e">
        <f ca="1">_xll.BDP(C19&amp;" Equity","BID")</f>
        <v>#NAME?</v>
      </c>
      <c r="K19" s="67" t="e">
        <f ca="1">_xll.BDP(C19&amp;" Equity","ASK")</f>
        <v>#NAME?</v>
      </c>
      <c r="L19" s="68" t="e">
        <f t="shared" ca="1" si="0"/>
        <v>#NAME?</v>
      </c>
      <c r="M19" s="66" t="e">
        <f ca="1">_xll.BDP(C19&amp;" Equity","FUND_CRNCY_ADJ_TOTAL_ASSETS", "FUND_TOTAL_ASSETS_CRNCY=EUR")</f>
        <v>#NAME?</v>
      </c>
      <c r="N19" s="67" t="e">
        <f ca="1">_xll.BDP(C19&amp;" Equity","ETF_INAV_VALUE")</f>
        <v>#NAME?</v>
      </c>
      <c r="O19" s="66" t="e">
        <f ca="1">_xll.BDP(C19&amp;" Equity","EQY_SH_OUT_REAL")</f>
        <v>#NAME?</v>
      </c>
      <c r="P19" s="66" t="e">
        <f ca="1">_xll.BDP(C19&amp;" Equity","AVG_DAILY_VALUE_TRADED_6M")/_xll.BDP("EURGBP Curncy","PX_LAST")</f>
        <v>#NAME?</v>
      </c>
      <c r="Q19" s="66" t="e">
        <f ca="1">_xll.BDP(C19&amp;" Equity","VOLUME_AVG_6M")</f>
        <v>#NAME?</v>
      </c>
      <c r="R19" s="66" t="e">
        <f ca="1">_xll.BDP(C19&amp;" Equity","ETF_IMPLIED_LIQUIDITY")/_xll.BDP("EURGBP Curncy","PX_LAST")</f>
        <v>#NAME?</v>
      </c>
    </row>
    <row r="20" spans="1:18" ht="15.75" x14ac:dyDescent="0.2">
      <c r="A20" s="25" t="s">
        <v>153</v>
      </c>
      <c r="B20" s="14" t="s">
        <v>152</v>
      </c>
      <c r="C20" s="13" t="s">
        <v>151</v>
      </c>
      <c r="D20" s="8" t="s">
        <v>8</v>
      </c>
      <c r="E20" s="8" t="s">
        <v>146</v>
      </c>
      <c r="F20" s="8" t="s">
        <v>52</v>
      </c>
      <c r="G20" s="12" t="s">
        <v>5</v>
      </c>
      <c r="H20" s="67" t="e">
        <f ca="1">_xll.BDP(C20&amp;" Equity","PX_YEST_CLOSE")</f>
        <v>#NAME?</v>
      </c>
      <c r="I20" s="67" t="e">
        <f ca="1">_xll.BDP(C20&amp;" Equity","PX_LAST")</f>
        <v>#NAME?</v>
      </c>
      <c r="J20" s="67" t="e">
        <f ca="1">_xll.BDP(C20&amp;" Equity","BID")</f>
        <v>#NAME?</v>
      </c>
      <c r="K20" s="67" t="e">
        <f ca="1">_xll.BDP(C20&amp;" Equity","ASK")</f>
        <v>#NAME?</v>
      </c>
      <c r="L20" s="68" t="e">
        <f t="shared" ca="1" si="0"/>
        <v>#NAME?</v>
      </c>
      <c r="M20" s="66" t="e">
        <f ca="1">_xll.BDP(C20&amp;" Equity","FUND_CRNCY_ADJ_TOTAL_ASSETS", "FUND_TOTAL_ASSETS_CRNCY=EUR")</f>
        <v>#NAME?</v>
      </c>
      <c r="N20" s="67" t="e">
        <f ca="1">_xll.BDP(C20&amp;" Equity","ETF_INAV_VALUE")</f>
        <v>#NAME?</v>
      </c>
      <c r="O20" s="66" t="e">
        <f ca="1">_xll.BDP(C20&amp;" Equity","EQY_SH_OUT_REAL")</f>
        <v>#NAME?</v>
      </c>
      <c r="P20" s="66" t="e">
        <f ca="1">_xll.BDP(C20&amp;" Equity","AVG_DAILY_VALUE_TRADED_6M")/_xll.BDP("EURGBP Curncy","PX_LAST")</f>
        <v>#NAME?</v>
      </c>
      <c r="Q20" s="66" t="e">
        <f ca="1">_xll.BDP(C20&amp;" Equity","VOLUME_AVG_6M")</f>
        <v>#NAME?</v>
      </c>
      <c r="R20" s="66" t="e">
        <f ca="1">_xll.BDP(C20&amp;" Equity","ETF_IMPLIED_LIQUIDITY")/_xll.BDP("EURGBP Curncy","PX_LAST")</f>
        <v>#NAME?</v>
      </c>
    </row>
    <row r="21" spans="1:18" ht="15.75" x14ac:dyDescent="0.2">
      <c r="A21" s="25" t="s">
        <v>149</v>
      </c>
      <c r="B21" s="14" t="s">
        <v>148</v>
      </c>
      <c r="C21" s="13" t="s">
        <v>147</v>
      </c>
      <c r="D21" s="8" t="s">
        <v>8</v>
      </c>
      <c r="E21" s="8" t="s">
        <v>146</v>
      </c>
      <c r="F21" s="8" t="s">
        <v>52</v>
      </c>
      <c r="G21" s="12" t="s">
        <v>5</v>
      </c>
      <c r="H21" s="67" t="e">
        <f ca="1">_xll.BDP(C21&amp;" Equity","PX_YEST_CLOSE")</f>
        <v>#NAME?</v>
      </c>
      <c r="I21" s="67" t="e">
        <f ca="1">_xll.BDP(C21&amp;" Equity","PX_LAST")</f>
        <v>#NAME?</v>
      </c>
      <c r="J21" s="67" t="e">
        <f ca="1">_xll.BDP(C21&amp;" Equity","BID")</f>
        <v>#NAME?</v>
      </c>
      <c r="K21" s="67" t="e">
        <f ca="1">_xll.BDP(C21&amp;" Equity","ASK")</f>
        <v>#NAME?</v>
      </c>
      <c r="L21" s="68" t="e">
        <f t="shared" ca="1" si="0"/>
        <v>#NAME?</v>
      </c>
      <c r="M21" s="66" t="e">
        <f ca="1">_xll.BDP(C21&amp;" Equity","FUND_CRNCY_ADJ_TOTAL_ASSETS", "FUND_TOTAL_ASSETS_CRNCY=EUR")</f>
        <v>#NAME?</v>
      </c>
      <c r="N21" s="67" t="e">
        <f ca="1">_xll.BDP(C21&amp;" Equity","ETF_INAV_VALUE")</f>
        <v>#NAME?</v>
      </c>
      <c r="O21" s="66" t="e">
        <f ca="1">_xll.BDP(C21&amp;" Equity","EQY_SH_OUT_REAL")</f>
        <v>#NAME?</v>
      </c>
      <c r="P21" s="66" t="e">
        <f ca="1">_xll.BDP(C21&amp;" Equity","AVG_DAILY_VALUE_TRADED_6M")/_xll.BDP("EURGBP Curncy","PX_LAST")</f>
        <v>#NAME?</v>
      </c>
      <c r="Q21" s="66" t="e">
        <f ca="1">_xll.BDP(C21&amp;" Equity","VOLUME_AVG_6M")</f>
        <v>#NAME?</v>
      </c>
      <c r="R21" s="66" t="e">
        <f ca="1">_xll.BDP(C21&amp;" Equity","ETF_IMPLIED_LIQUIDITY")/_xll.BDP("EURGBP Curncy","PX_LAST")</f>
        <v>#NAME?</v>
      </c>
    </row>
    <row r="22" spans="1:18" ht="15.75" x14ac:dyDescent="0.2">
      <c r="A22" s="25" t="s">
        <v>144</v>
      </c>
      <c r="B22" s="14" t="s">
        <v>143</v>
      </c>
      <c r="C22" s="13" t="s">
        <v>142</v>
      </c>
      <c r="D22" s="8" t="s">
        <v>24</v>
      </c>
      <c r="E22" s="8" t="s">
        <v>7</v>
      </c>
      <c r="F22" s="8" t="s">
        <v>104</v>
      </c>
      <c r="G22" s="12" t="s">
        <v>5</v>
      </c>
      <c r="H22" s="67" t="e">
        <f ca="1">_xll.BDP(C22&amp;" Equity","PX_YEST_CLOSE")</f>
        <v>#NAME?</v>
      </c>
      <c r="I22" s="67" t="e">
        <f ca="1">_xll.BDP(C22&amp;" Equity","PX_LAST")</f>
        <v>#NAME?</v>
      </c>
      <c r="J22" s="67" t="e">
        <f ca="1">_xll.BDP(C22&amp;" Equity","BID")</f>
        <v>#NAME?</v>
      </c>
      <c r="K22" s="67" t="e">
        <f ca="1">_xll.BDP(C22&amp;" Equity","ASK")</f>
        <v>#NAME?</v>
      </c>
      <c r="L22" s="68" t="e">
        <f t="shared" ca="1" si="0"/>
        <v>#NAME?</v>
      </c>
      <c r="M22" s="66" t="e">
        <f ca="1">_xll.BDP(C22&amp;" Equity","FUND_CRNCY_ADJ_TOTAL_ASSETS", "FUND_TOTAL_ASSETS_CRNCY=EUR")</f>
        <v>#NAME?</v>
      </c>
      <c r="N22" s="67" t="e">
        <f ca="1">_xll.BDP(C22&amp;" Equity","ETF_INAV_VALUE")</f>
        <v>#NAME?</v>
      </c>
      <c r="O22" s="66" t="e">
        <f ca="1">_xll.BDP(C22&amp;" Equity","EQY_SH_OUT_REAL")</f>
        <v>#NAME?</v>
      </c>
      <c r="P22" s="66" t="e">
        <f ca="1">_xll.BDP(C22&amp;" Equity","AVG_DAILY_VALUE_TRADED_3M")/_xll.BDP("EURGBP Curncy","PX_LAST")</f>
        <v>#NAME?</v>
      </c>
      <c r="Q22" s="66" t="e">
        <f ca="1">_xll.BDP(C22&amp;" Equity","VOLUME_AVG_3M")</f>
        <v>#NAME?</v>
      </c>
      <c r="R22" s="66" t="e">
        <f ca="1">_xll.BDP(C22&amp;" Equity","ETF_IMPLIED_LIQUIDITY")/_xll.BDP("EURGBP Curncy","PX_LAST")</f>
        <v>#NAME?</v>
      </c>
    </row>
    <row r="23" spans="1:18" ht="15.75" x14ac:dyDescent="0.2">
      <c r="A23" s="33" t="s">
        <v>140</v>
      </c>
      <c r="B23" s="32" t="s">
        <v>139</v>
      </c>
      <c r="C23" s="31" t="s">
        <v>138</v>
      </c>
      <c r="D23" s="26" t="s">
        <v>137</v>
      </c>
      <c r="E23" s="26" t="s">
        <v>23</v>
      </c>
      <c r="F23" s="26" t="s">
        <v>52</v>
      </c>
      <c r="G23" s="30" t="s">
        <v>5</v>
      </c>
      <c r="H23" s="72" t="e">
        <f ca="1">_xll.BDP(C23&amp;" Equity","PX_YEST_CLOSE")</f>
        <v>#NAME?</v>
      </c>
      <c r="I23" s="72" t="e">
        <f ca="1">_xll.BDP(C23&amp;" Equity","PX_LAST")</f>
        <v>#NAME?</v>
      </c>
      <c r="J23" s="72" t="e">
        <f ca="1">_xll.BDP(C23&amp;" Equity","BID")</f>
        <v>#NAME?</v>
      </c>
      <c r="K23" s="72" t="e">
        <f ca="1">_xll.BDP(C23&amp;" Equity","ASK")</f>
        <v>#NAME?</v>
      </c>
      <c r="L23" s="73" t="e">
        <f t="shared" ca="1" si="0"/>
        <v>#NAME?</v>
      </c>
      <c r="M23" s="71" t="e">
        <f ca="1">_xll.BDP(C23&amp;" Equity","FUND_CRNCY_ADJ_TOTAL_ASSETS", "FUND_TOTAL_ASSETS_CRNCY=EUR")</f>
        <v>#NAME?</v>
      </c>
      <c r="N23" s="72" t="e">
        <f ca="1">_xll.BDP(C23&amp;" Equity","ETF_INAV_VALUE")</f>
        <v>#NAME?</v>
      </c>
      <c r="O23" s="71" t="e">
        <f ca="1">_xll.BDP(C23&amp;" Equity","EQY_SH_OUT_REAL")</f>
        <v>#NAME?</v>
      </c>
      <c r="P23" s="71" t="e">
        <f ca="1">_xll.BDP(C23&amp;" Equity","AVG_DAILY_VALUE_TRADED_6M")/_xll.BDP("EURGBP Curncy","PX_LAST")</f>
        <v>#NAME?</v>
      </c>
      <c r="Q23" s="71" t="e">
        <f ca="1">_xll.BDP(C23&amp;" Equity","VOLUME_AVG_6M")</f>
        <v>#NAME?</v>
      </c>
      <c r="R23" s="71" t="e">
        <f ca="1">_xll.BDP(C23&amp;" Equity","ETF_IMPLIED_LIQUIDITY")/_xll.BDP("EURGBP Curncy","PX_LAST")</f>
        <v>#NAME?</v>
      </c>
    </row>
    <row r="24" spans="1:18" ht="15.75" x14ac:dyDescent="0.2">
      <c r="A24" s="33" t="s">
        <v>135</v>
      </c>
      <c r="B24" s="32" t="s">
        <v>134</v>
      </c>
      <c r="C24" s="31" t="s">
        <v>133</v>
      </c>
      <c r="D24" s="26" t="s">
        <v>8</v>
      </c>
      <c r="E24" s="26" t="s">
        <v>7</v>
      </c>
      <c r="F24" s="26" t="s">
        <v>52</v>
      </c>
      <c r="G24" s="30" t="s">
        <v>5</v>
      </c>
      <c r="H24" s="72" t="e">
        <f ca="1">_xll.BDP(C24&amp;" Equity","PX_YEST_CLOSE")</f>
        <v>#NAME?</v>
      </c>
      <c r="I24" s="72" t="e">
        <f ca="1">_xll.BDP(C24&amp;" Equity","PX_LAST")</f>
        <v>#NAME?</v>
      </c>
      <c r="J24" s="72" t="e">
        <f ca="1">_xll.BDP(C24&amp;" Equity","BID")</f>
        <v>#NAME?</v>
      </c>
      <c r="K24" s="72" t="e">
        <f ca="1">_xll.BDP(C24&amp;" Equity","ASK")</f>
        <v>#NAME?</v>
      </c>
      <c r="L24" s="73" t="e">
        <f t="shared" ca="1" si="0"/>
        <v>#NAME?</v>
      </c>
      <c r="M24" s="71" t="e">
        <f ca="1">_xll.BDP(C24&amp;" Equity","FUND_CRNCY_ADJ_TOTAL_ASSETS", "FUND_TOTAL_ASSETS_CRNCY=EUR")</f>
        <v>#NAME?</v>
      </c>
      <c r="N24" s="72" t="e">
        <f ca="1">_xll.BDP(C24&amp;" Equity","ETF_INAV_VALUE")</f>
        <v>#NAME?</v>
      </c>
      <c r="O24" s="71" t="e">
        <f ca="1">_xll.BDP(C24&amp;" Equity","EQY_SH_OUT_REAL")</f>
        <v>#NAME?</v>
      </c>
      <c r="P24" s="71" t="e">
        <f ca="1">_xll.BDP(C24&amp;" Equity","AVG_DAILY_VALUE_TRADED_6M")/_xll.BDP("EURGBP Curncy","PX_LAST")</f>
        <v>#NAME?</v>
      </c>
      <c r="Q24" s="71" t="e">
        <f ca="1">_xll.BDP(C24&amp;" Equity","VOLUME_AVG_6M")</f>
        <v>#NAME?</v>
      </c>
      <c r="R24" s="71" t="e">
        <f ca="1">_xll.BDP(C24&amp;" Equity","ETF_IMPLIED_LIQUIDITY")/_xll.BDP("EURGBP Curncy","PX_LAST")</f>
        <v>#NAME?</v>
      </c>
    </row>
    <row r="25" spans="1:18" ht="15.75" x14ac:dyDescent="0.2">
      <c r="A25" s="33" t="s">
        <v>131</v>
      </c>
      <c r="B25" s="32" t="s">
        <v>130</v>
      </c>
      <c r="C25" s="31" t="s">
        <v>129</v>
      </c>
      <c r="D25" s="26" t="s">
        <v>8</v>
      </c>
      <c r="E25" s="26" t="s">
        <v>7</v>
      </c>
      <c r="F25" s="26" t="s">
        <v>104</v>
      </c>
      <c r="G25" s="30" t="s">
        <v>5</v>
      </c>
      <c r="H25" s="72" t="e">
        <f ca="1">_xll.BDP(C25&amp;" Equity","PX_YEST_CLOSE")</f>
        <v>#NAME?</v>
      </c>
      <c r="I25" s="72" t="e">
        <f ca="1">_xll.BDP(C25&amp;" Equity","PX_LAST")</f>
        <v>#NAME?</v>
      </c>
      <c r="J25" s="72" t="e">
        <f ca="1">_xll.BDP(C25&amp;" Equity","BID")</f>
        <v>#NAME?</v>
      </c>
      <c r="K25" s="72" t="e">
        <f ca="1">_xll.BDP(C25&amp;" Equity","ASK")</f>
        <v>#NAME?</v>
      </c>
      <c r="L25" s="73" t="e">
        <f t="shared" ca="1" si="0"/>
        <v>#NAME?</v>
      </c>
      <c r="M25" s="71" t="e">
        <f ca="1">_xll.BDP(C25&amp;" Equity","FUND_CRNCY_ADJ_TOTAL_ASSETS", "FUND_TOTAL_ASSETS_CRNCY=EUR")</f>
        <v>#NAME?</v>
      </c>
      <c r="N25" s="72" t="e">
        <f ca="1">_xll.BDP(C25&amp;" Equity","ETF_INAV_VALUE")</f>
        <v>#NAME?</v>
      </c>
      <c r="O25" s="71" t="e">
        <f ca="1">_xll.BDP(C25&amp;" Equity","EQY_SH_OUT_REAL")</f>
        <v>#NAME?</v>
      </c>
      <c r="P25" s="71" t="e">
        <f ca="1">_xll.BDP(C25&amp;" Equity","AVG_DAILY_VALUE_TRADED_6M")/_xll.BDP("EURGBP Curncy","PX_LAST")</f>
        <v>#NAME?</v>
      </c>
      <c r="Q25" s="71" t="e">
        <f ca="1">_xll.BDP(C25&amp;" Equity","VOLUME_AVG_6M")</f>
        <v>#NAME?</v>
      </c>
      <c r="R25" s="71" t="e">
        <f ca="1">_xll.BDP(C25&amp;" Equity","ETF_IMPLIED_LIQUIDITY")/_xll.BDP("EURGBP Curncy","PX_LAST")</f>
        <v>#NAME?</v>
      </c>
    </row>
    <row r="26" spans="1:18" ht="15.75" x14ac:dyDescent="0.2">
      <c r="A26" s="33" t="s">
        <v>127</v>
      </c>
      <c r="B26" s="32" t="s">
        <v>126</v>
      </c>
      <c r="C26" s="31" t="s">
        <v>125</v>
      </c>
      <c r="D26" s="26" t="s">
        <v>24</v>
      </c>
      <c r="E26" s="26" t="s">
        <v>23</v>
      </c>
      <c r="F26" s="26" t="s">
        <v>52</v>
      </c>
      <c r="G26" s="30" t="s">
        <v>5</v>
      </c>
      <c r="H26" s="72" t="e">
        <f ca="1">_xll.BDP(C26&amp;" Equity","PX_YEST_CLOSE")</f>
        <v>#NAME?</v>
      </c>
      <c r="I26" s="72" t="e">
        <f ca="1">_xll.BDP(C26&amp;" Equity","PX_LAST")</f>
        <v>#NAME?</v>
      </c>
      <c r="J26" s="72" t="e">
        <f ca="1">_xll.BDP(C26&amp;" Equity","BID")</f>
        <v>#NAME?</v>
      </c>
      <c r="K26" s="72" t="e">
        <f ca="1">_xll.BDP(C26&amp;" Equity","ASK")</f>
        <v>#NAME?</v>
      </c>
      <c r="L26" s="73" t="e">
        <f t="shared" ca="1" si="0"/>
        <v>#NAME?</v>
      </c>
      <c r="M26" s="71" t="e">
        <f ca="1">_xll.BDP(C26&amp;" Equity","FUND_CRNCY_ADJ_TOTAL_ASSETS", "FUND_TOTAL_ASSETS_CRNCY=EUR")</f>
        <v>#NAME?</v>
      </c>
      <c r="N26" s="72" t="e">
        <f ca="1">_xll.BDP(C26&amp;" Equity","ETF_INAV_VALUE")</f>
        <v>#NAME?</v>
      </c>
      <c r="O26" s="71" t="e">
        <f ca="1">_xll.BDP(C26&amp;" Equity","EQY_SH_OUT_REAL")</f>
        <v>#NAME?</v>
      </c>
      <c r="P26" s="71" t="e">
        <f ca="1">_xll.BDP(C26&amp;" Equity","AVG_DAILY_VALUE_TRADED_6M")/_xll.BDP("EURGBP Curncy","PX_LAST")</f>
        <v>#NAME?</v>
      </c>
      <c r="Q26" s="71" t="e">
        <f ca="1">_xll.BDP(C26&amp;" Equity","VOLUME_AVG_6M")</f>
        <v>#NAME?</v>
      </c>
      <c r="R26" s="71" t="e">
        <f ca="1">_xll.BDP(C26&amp;" Equity","ETF_IMPLIED_LIQUIDITY")/_xll.BDP("EURGBP Curncy","PX_LAST")</f>
        <v>#NAME?</v>
      </c>
    </row>
    <row r="27" spans="1:18" ht="15.75" x14ac:dyDescent="0.2">
      <c r="A27" s="33" t="s">
        <v>123</v>
      </c>
      <c r="B27" s="32" t="s">
        <v>122</v>
      </c>
      <c r="C27" s="31" t="s">
        <v>121</v>
      </c>
      <c r="D27" s="26" t="s">
        <v>8</v>
      </c>
      <c r="E27" s="26" t="s">
        <v>7</v>
      </c>
      <c r="F27" s="26" t="s">
        <v>104</v>
      </c>
      <c r="G27" s="30" t="s">
        <v>5</v>
      </c>
      <c r="H27" s="72" t="e">
        <f ca="1">_xll.BDP(C27&amp;" Equity","PX_YEST_CLOSE")</f>
        <v>#NAME?</v>
      </c>
      <c r="I27" s="72" t="e">
        <f ca="1">_xll.BDP(C27&amp;" Equity","PX_LAST")</f>
        <v>#NAME?</v>
      </c>
      <c r="J27" s="72" t="e">
        <f ca="1">_xll.BDP(C27&amp;" Equity","BID")</f>
        <v>#NAME?</v>
      </c>
      <c r="K27" s="72" t="e">
        <f ca="1">_xll.BDP(C27&amp;" Equity","ASK")</f>
        <v>#NAME?</v>
      </c>
      <c r="L27" s="73" t="e">
        <f t="shared" ca="1" si="0"/>
        <v>#NAME?</v>
      </c>
      <c r="M27" s="71" t="e">
        <f ca="1">_xll.BDP(C27&amp;" Equity","FUND_CRNCY_ADJ_TOTAL_ASSETS", "FUND_TOTAL_ASSETS_CRNCY=EUR")</f>
        <v>#NAME?</v>
      </c>
      <c r="N27" s="72" t="e">
        <f ca="1">_xll.BDP(C27&amp;" Equity","ETF_INAV_VALUE")</f>
        <v>#NAME?</v>
      </c>
      <c r="O27" s="71" t="e">
        <f ca="1">_xll.BDP(C27&amp;" Equity","EQY_SH_OUT_REAL")</f>
        <v>#NAME?</v>
      </c>
      <c r="P27" s="71" t="e">
        <f ca="1">_xll.BDP(C27&amp;" Equity","AVG_DAILY_VALUE_TRADED_6M")/_xll.BDP("EURGBP Curncy","PX_LAST")</f>
        <v>#NAME?</v>
      </c>
      <c r="Q27" s="71" t="e">
        <f ca="1">_xll.BDP(C27&amp;" Equity","VOLUME_AVG_6M")</f>
        <v>#NAME?</v>
      </c>
      <c r="R27" s="71" t="e">
        <f ca="1">_xll.BDP(C27&amp;" Equity","ETF_IMPLIED_LIQUIDITY")/_xll.BDP("EURGBP Curncy","PX_LAST")</f>
        <v>#NAME?</v>
      </c>
    </row>
    <row r="28" spans="1:18" ht="15.75" x14ac:dyDescent="0.2">
      <c r="A28" s="33" t="s">
        <v>119</v>
      </c>
      <c r="B28" s="32" t="s">
        <v>118</v>
      </c>
      <c r="C28" s="31" t="s">
        <v>117</v>
      </c>
      <c r="D28" s="26" t="s">
        <v>8</v>
      </c>
      <c r="E28" s="26" t="s">
        <v>7</v>
      </c>
      <c r="F28" s="26" t="s">
        <v>104</v>
      </c>
      <c r="G28" s="30" t="s">
        <v>5</v>
      </c>
      <c r="H28" s="67" t="e">
        <f ca="1">_xll.BDP(C28&amp;" Equity","PX_YEST_CLOSE")</f>
        <v>#NAME?</v>
      </c>
      <c r="I28" s="67" t="e">
        <f ca="1">_xll.BDP(C28&amp;" Equity","PX_LAST")</f>
        <v>#NAME?</v>
      </c>
      <c r="J28" s="67" t="e">
        <f ca="1">_xll.BDP(C28&amp;" Equity","BID")</f>
        <v>#NAME?</v>
      </c>
      <c r="K28" s="67" t="e">
        <f ca="1">_xll.BDP(C28&amp;" Equity","ASK")</f>
        <v>#NAME?</v>
      </c>
      <c r="L28" s="68" t="e">
        <f t="shared" ca="1" si="0"/>
        <v>#NAME?</v>
      </c>
      <c r="M28" s="66" t="e">
        <f ca="1">_xll.BDP(C28&amp;" Equity","FUND_CRNCY_ADJ_TOTAL_ASSETS", "FUND_TOTAL_ASSETS_CRNCY=EUR")</f>
        <v>#NAME?</v>
      </c>
      <c r="N28" s="67" t="e">
        <f ca="1">_xll.BDP(C28&amp;" Equity","ETF_INAV_VALUE")</f>
        <v>#NAME?</v>
      </c>
      <c r="O28" s="66" t="e">
        <f ca="1">_xll.BDP(C28&amp;" Equity","EQY_SH_OUT_REAL")</f>
        <v>#NAME?</v>
      </c>
      <c r="P28" s="66" t="e">
        <f ca="1">_xll.BDP(C28&amp;" Equity","AVG_DAILY_VALUE_TRADED_6M")/_xll.BDP("EURGBP Curncy","PX_LAST")</f>
        <v>#NAME?</v>
      </c>
      <c r="Q28" s="66" t="e">
        <f ca="1">_xll.BDP(C28&amp;" Equity","VOLUME_AVG_6M")</f>
        <v>#NAME?</v>
      </c>
      <c r="R28" s="66" t="e">
        <f ca="1">_xll.BDP(C28&amp;" Equity","ETF_IMPLIED_LIQUIDITY")/_xll.BDP("EURGBP Curncy","PX_LAST")</f>
        <v>#NAME?</v>
      </c>
    </row>
    <row r="29" spans="1:18" ht="15.75" x14ac:dyDescent="0.2">
      <c r="A29" s="33" t="s">
        <v>115</v>
      </c>
      <c r="B29" s="32" t="s">
        <v>114</v>
      </c>
      <c r="C29" s="31" t="s">
        <v>113</v>
      </c>
      <c r="D29" s="26" t="s">
        <v>8</v>
      </c>
      <c r="E29" s="26" t="s">
        <v>7</v>
      </c>
      <c r="F29" s="26" t="s">
        <v>104</v>
      </c>
      <c r="G29" s="30" t="s">
        <v>5</v>
      </c>
      <c r="H29" s="67" t="e">
        <f ca="1">_xll.BDP(C29&amp;" Equity","PX_YEST_CLOSE")</f>
        <v>#NAME?</v>
      </c>
      <c r="I29" s="67" t="e">
        <f ca="1">_xll.BDP(C29&amp;" Equity","PX_LAST")</f>
        <v>#NAME?</v>
      </c>
      <c r="J29" s="67" t="e">
        <f ca="1">_xll.BDP(C29&amp;" Equity","BID")</f>
        <v>#NAME?</v>
      </c>
      <c r="K29" s="67" t="e">
        <f ca="1">_xll.BDP(C29&amp;" Equity","ASK")</f>
        <v>#NAME?</v>
      </c>
      <c r="L29" s="68" t="e">
        <f t="shared" ca="1" si="0"/>
        <v>#NAME?</v>
      </c>
      <c r="M29" s="66" t="e">
        <f ca="1">_xll.BDP(C29&amp;" Equity","FUND_CRNCY_ADJ_TOTAL_ASSETS", "FUND_TOTAL_ASSETS_CRNCY=EUR")</f>
        <v>#NAME?</v>
      </c>
      <c r="N29" s="67" t="e">
        <f ca="1">_xll.BDP(C29&amp;" Equity","ETF_INAV_VALUE")</f>
        <v>#NAME?</v>
      </c>
      <c r="O29" s="66" t="e">
        <f ca="1">_xll.BDP(C29&amp;" Equity","EQY_SH_OUT_REAL")</f>
        <v>#NAME?</v>
      </c>
      <c r="P29" s="66" t="e">
        <f ca="1">_xll.BDP(C29&amp;" Equity","AVG_DAILY_VALUE_TRADED_6M")/_xll.BDP("EURGBP Curncy","PX_LAST")</f>
        <v>#NAME?</v>
      </c>
      <c r="Q29" s="66" t="e">
        <f ca="1">_xll.BDP(C29&amp;" Equity","VOLUME_AVG_6M")</f>
        <v>#NAME?</v>
      </c>
      <c r="R29" s="66" t="e">
        <f ca="1">_xll.BDP(C29&amp;" Equity","ETF_IMPLIED_LIQUIDITY")/_xll.BDP("EURGBP Curncy","PX_LAST")</f>
        <v>#NAME?</v>
      </c>
    </row>
    <row r="30" spans="1:18" ht="15.75" x14ac:dyDescent="0.2">
      <c r="A30" s="33" t="s">
        <v>111</v>
      </c>
      <c r="B30" s="32" t="s">
        <v>110</v>
      </c>
      <c r="C30" s="31" t="s">
        <v>109</v>
      </c>
      <c r="D30" s="26" t="s">
        <v>8</v>
      </c>
      <c r="E30" s="26" t="s">
        <v>7</v>
      </c>
      <c r="F30" s="26" t="s">
        <v>104</v>
      </c>
      <c r="G30" s="30" t="s">
        <v>5</v>
      </c>
      <c r="H30" s="67" t="e">
        <f ca="1">_xll.BDP(C30&amp;" Equity","PX_YEST_CLOSE")</f>
        <v>#NAME?</v>
      </c>
      <c r="I30" s="67" t="e">
        <f ca="1">_xll.BDP(C30&amp;" Equity","PX_LAST")</f>
        <v>#NAME?</v>
      </c>
      <c r="J30" s="67" t="e">
        <f ca="1">_xll.BDP(C30&amp;" Equity","BID")</f>
        <v>#NAME?</v>
      </c>
      <c r="K30" s="67" t="e">
        <f ca="1">_xll.BDP(C30&amp;" Equity","ASK")</f>
        <v>#NAME?</v>
      </c>
      <c r="L30" s="68" t="e">
        <f t="shared" ca="1" si="0"/>
        <v>#NAME?</v>
      </c>
      <c r="M30" s="66" t="e">
        <f ca="1">_xll.BDP(C30&amp;" Equity","FUND_CRNCY_ADJ_TOTAL_ASSETS", "FUND_TOTAL_ASSETS_CRNCY=EUR")</f>
        <v>#NAME?</v>
      </c>
      <c r="N30" s="67" t="e">
        <f ca="1">_xll.BDP(C30&amp;" Equity","ETF_INAV_VALUE")</f>
        <v>#NAME?</v>
      </c>
      <c r="O30" s="66" t="e">
        <f ca="1">_xll.BDP(C30&amp;" Equity","EQY_SH_OUT_REAL")</f>
        <v>#NAME?</v>
      </c>
      <c r="P30" s="66" t="e">
        <f ca="1">_xll.BDP(C30&amp;" Equity","AVG_DAILY_VALUE_TRADED_6M")/_xll.BDP("EURGBP Curncy","PX_LAST")</f>
        <v>#NAME?</v>
      </c>
      <c r="Q30" s="66" t="e">
        <f ca="1">_xll.BDP(C30&amp;" Equity","VOLUME_AVG_6M")</f>
        <v>#NAME?</v>
      </c>
      <c r="R30" s="66" t="e">
        <f ca="1">_xll.BDP(C30&amp;" Equity","ETF_IMPLIED_LIQUIDITY")/_xll.BDP("EURGBP Curncy","PX_LAST")</f>
        <v>#NAME?</v>
      </c>
    </row>
    <row r="31" spans="1:18" ht="15.75" x14ac:dyDescent="0.2">
      <c r="A31" s="33" t="s">
        <v>107</v>
      </c>
      <c r="B31" s="32" t="s">
        <v>106</v>
      </c>
      <c r="C31" s="31" t="s">
        <v>105</v>
      </c>
      <c r="D31" s="26" t="s">
        <v>8</v>
      </c>
      <c r="E31" s="26" t="s">
        <v>7</v>
      </c>
      <c r="F31" s="26" t="s">
        <v>104</v>
      </c>
      <c r="G31" s="30" t="s">
        <v>5</v>
      </c>
      <c r="H31" s="67" t="e">
        <f ca="1">_xll.BDP(C31&amp;" Equity","PX_YEST_CLOSE")</f>
        <v>#NAME?</v>
      </c>
      <c r="I31" s="67" t="e">
        <f ca="1">_xll.BDP(C31&amp;" Equity","PX_LAST")</f>
        <v>#NAME?</v>
      </c>
      <c r="J31" s="67" t="e">
        <f ca="1">_xll.BDP(C31&amp;" Equity","BID")</f>
        <v>#NAME?</v>
      </c>
      <c r="K31" s="67" t="e">
        <f ca="1">_xll.BDP(C31&amp;" Equity","ASK")</f>
        <v>#NAME?</v>
      </c>
      <c r="L31" s="68" t="e">
        <f t="shared" ca="1" si="0"/>
        <v>#NAME?</v>
      </c>
      <c r="M31" s="66" t="e">
        <f ca="1">_xll.BDP(C31&amp;" Equity","FUND_CRNCY_ADJ_TOTAL_ASSETS", "FUND_TOTAL_ASSETS_CRNCY=EUR")</f>
        <v>#NAME?</v>
      </c>
      <c r="N31" s="67" t="e">
        <f ca="1">_xll.BDP(C31&amp;" Equity","ETF_INAV_VALUE")</f>
        <v>#NAME?</v>
      </c>
      <c r="O31" s="66" t="e">
        <f ca="1">_xll.BDP(C31&amp;" Equity","EQY_SH_OUT_REAL")</f>
        <v>#NAME?</v>
      </c>
      <c r="P31" s="66" t="e">
        <f ca="1">_xll.BDP(C31&amp;" Equity","AVG_DAILY_VALUE_TRADED_6M")/_xll.BDP("EURGBP Curncy","PX_LAST")</f>
        <v>#NAME?</v>
      </c>
      <c r="Q31" s="66" t="e">
        <f ca="1">_xll.BDP(C31&amp;" Equity","VOLUME_AVG_6M")</f>
        <v>#NAME?</v>
      </c>
      <c r="R31" s="66" t="e">
        <f ca="1">_xll.BDP(C31&amp;" Equity","ETF_IMPLIED_LIQUIDITY")/_xll.BDP("EURGBP Curncy","PX_LAST")</f>
        <v>#NAME?</v>
      </c>
    </row>
    <row r="32" spans="1:18" ht="15.75" x14ac:dyDescent="0.2">
      <c r="A32" s="23" t="s">
        <v>102</v>
      </c>
      <c r="B32" s="22"/>
      <c r="C32" s="22"/>
      <c r="D32" s="18"/>
      <c r="E32" s="18"/>
      <c r="F32" s="18"/>
      <c r="G32" s="21"/>
      <c r="H32" s="70"/>
      <c r="I32" s="70"/>
      <c r="J32" s="70"/>
      <c r="K32" s="70"/>
      <c r="L32" s="70"/>
      <c r="M32" s="69"/>
      <c r="N32" s="70"/>
      <c r="O32" s="69"/>
      <c r="P32" s="69"/>
      <c r="Q32" s="69"/>
      <c r="R32" s="69"/>
    </row>
    <row r="33" spans="1:18" ht="15.75" x14ac:dyDescent="0.2">
      <c r="A33" s="25" t="s">
        <v>101</v>
      </c>
      <c r="B33" s="14" t="s">
        <v>100</v>
      </c>
      <c r="C33" s="13" t="s">
        <v>99</v>
      </c>
      <c r="D33" s="8" t="s">
        <v>8</v>
      </c>
      <c r="E33" s="8" t="s">
        <v>7</v>
      </c>
      <c r="F33" s="8" t="s">
        <v>52</v>
      </c>
      <c r="G33" s="12" t="s">
        <v>5</v>
      </c>
      <c r="H33" s="67" t="e">
        <f ca="1">_xll.BDP(C33&amp;" Equity","PX_YEST_CLOSE")</f>
        <v>#NAME?</v>
      </c>
      <c r="I33" s="67" t="e">
        <f ca="1">_xll.BDP(C33&amp;" Equity","PX_LAST")</f>
        <v>#NAME?</v>
      </c>
      <c r="J33" s="67" t="e">
        <f ca="1">_xll.BDP(C33&amp;" Equity","BID")</f>
        <v>#NAME?</v>
      </c>
      <c r="K33" s="67" t="e">
        <f ca="1">_xll.BDP(C33&amp;" Equity","ASK")</f>
        <v>#NAME?</v>
      </c>
      <c r="L33" s="68" t="e">
        <f ca="1">(H33-I33)/H33</f>
        <v>#NAME?</v>
      </c>
      <c r="M33" s="66" t="e">
        <f ca="1">_xll.BDP(C33&amp;" Equity","FUND_CRNCY_ADJ_TOTAL_ASSETS", "FUND_TOTAL_ASSETS_CRNCY=EUR")</f>
        <v>#NAME?</v>
      </c>
      <c r="N33" s="67" t="e">
        <f ca="1">_xll.BDP(C33&amp;" Equity","ETF_INAV_VALUE")</f>
        <v>#NAME?</v>
      </c>
      <c r="O33" s="66" t="e">
        <f ca="1">_xll.BDP(C33&amp;" Equity","EQY_SH_OUT_REAL")</f>
        <v>#NAME?</v>
      </c>
      <c r="P33" s="66" t="e">
        <f ca="1">_xll.BDP(C33&amp;" Equity","AVG_DAILY_VALUE_TRADED_6M")</f>
        <v>#NAME?</v>
      </c>
      <c r="Q33" s="66" t="e">
        <f ca="1">_xll.BDP(C33&amp;" Equity","VOLUME_AVG_6M")</f>
        <v>#NAME?</v>
      </c>
      <c r="R33" s="66" t="e">
        <f ca="1">_xll.BDP(C33&amp;" Equity","ETF_IMPLIED_LIQUIDITY")</f>
        <v>#NAME?</v>
      </c>
    </row>
    <row r="34" spans="1:18" ht="15.75" x14ac:dyDescent="0.2">
      <c r="A34" s="25" t="s">
        <v>97</v>
      </c>
      <c r="B34" s="14" t="s">
        <v>96</v>
      </c>
      <c r="C34" s="13" t="s">
        <v>95</v>
      </c>
      <c r="D34" s="8" t="s">
        <v>24</v>
      </c>
      <c r="E34" s="8" t="s">
        <v>23</v>
      </c>
      <c r="F34" s="8" t="s">
        <v>52</v>
      </c>
      <c r="G34" s="12" t="s">
        <v>5</v>
      </c>
      <c r="H34" s="67" t="e">
        <f ca="1">_xll.BDP(C34&amp;" Equity","PX_YEST_CLOSE")</f>
        <v>#NAME?</v>
      </c>
      <c r="I34" s="67" t="e">
        <f ca="1">_xll.BDP(C34&amp;" Equity","PX_LAST")</f>
        <v>#NAME?</v>
      </c>
      <c r="J34" s="67" t="e">
        <f ca="1">_xll.BDP(C34&amp;" Equity","BID")</f>
        <v>#NAME?</v>
      </c>
      <c r="K34" s="67" t="e">
        <f ca="1">_xll.BDP(C34&amp;" Equity","ASK")</f>
        <v>#NAME?</v>
      </c>
      <c r="L34" s="68" t="e">
        <f ca="1">(H34-I34)/H34</f>
        <v>#NAME?</v>
      </c>
      <c r="M34" s="66" t="e">
        <f ca="1">_xll.BDP(C34&amp;" Equity","FUND_CRNCY_ADJ_TOTAL_ASSETS", "FUND_TOTAL_ASSETS_CRNCY=EUR")</f>
        <v>#NAME?</v>
      </c>
      <c r="N34" s="67" t="e">
        <f ca="1">_xll.BDP(C34&amp;" Equity","ETF_INAV_VALUE")</f>
        <v>#NAME?</v>
      </c>
      <c r="O34" s="66" t="e">
        <f ca="1">_xll.BDP(C34&amp;" Equity","EQY_SH_OUT_REAL")</f>
        <v>#NAME?</v>
      </c>
      <c r="P34" s="66" t="e">
        <f ca="1">_xll.BDP(C34&amp;" Equity","AVG_DAILY_VALUE_TRADED_6M")</f>
        <v>#NAME?</v>
      </c>
      <c r="Q34" s="66" t="e">
        <f ca="1">_xll.BDP(C34&amp;" Equity","VOLUME_AVG_6M")</f>
        <v>#NAME?</v>
      </c>
      <c r="R34" s="66" t="e">
        <f ca="1">_xll.BDP(C34&amp;" Equity","ETF_IMPLIED_LIQUIDITY")</f>
        <v>#NAME?</v>
      </c>
    </row>
    <row r="35" spans="1:18" ht="15.75" x14ac:dyDescent="0.2">
      <c r="A35" s="25" t="s">
        <v>93</v>
      </c>
      <c r="B35" s="14" t="s">
        <v>92</v>
      </c>
      <c r="C35" s="13" t="s">
        <v>91</v>
      </c>
      <c r="D35" s="8" t="s">
        <v>8</v>
      </c>
      <c r="E35" s="8" t="s">
        <v>7</v>
      </c>
      <c r="F35" s="8" t="s">
        <v>52</v>
      </c>
      <c r="G35" s="12" t="s">
        <v>5</v>
      </c>
      <c r="H35" s="67" t="e">
        <f ca="1">_xll.BDP(C35&amp;" Equity","PX_YEST_CLOSE")</f>
        <v>#NAME?</v>
      </c>
      <c r="I35" s="67" t="e">
        <f ca="1">_xll.BDP(C35&amp;" Equity","PX_LAST")</f>
        <v>#NAME?</v>
      </c>
      <c r="J35" s="67" t="e">
        <f ca="1">_xll.BDP(C35&amp;" Equity","BID")</f>
        <v>#NAME?</v>
      </c>
      <c r="K35" s="67" t="e">
        <f ca="1">_xll.BDP(C35&amp;" Equity","ASK")</f>
        <v>#NAME?</v>
      </c>
      <c r="L35" s="68" t="e">
        <f ca="1">(H35-I35)/H35</f>
        <v>#NAME?</v>
      </c>
      <c r="M35" s="66" t="e">
        <f ca="1">_xll.BDP(C35&amp;" Equity","FUND_CRNCY_ADJ_TOTAL_ASSETS", "FUND_TOTAL_ASSETS_CRNCY=EUR")</f>
        <v>#NAME?</v>
      </c>
      <c r="N35" s="67" t="e">
        <f ca="1">_xll.BDP(C35&amp;" Equity","ETF_INAV_VALUE")</f>
        <v>#NAME?</v>
      </c>
      <c r="O35" s="66" t="e">
        <f ca="1">_xll.BDP(C35&amp;" Equity","EQY_SH_OUT_REAL")</f>
        <v>#NAME?</v>
      </c>
      <c r="P35" s="66" t="e">
        <f ca="1">_xll.BDP(C35&amp;" Equity","AVG_DAILY_VALUE_TRADED_6M")</f>
        <v>#NAME?</v>
      </c>
      <c r="Q35" s="66" t="e">
        <f ca="1">_xll.BDP(C35&amp;" Equity","VOLUME_AVG_6M")</f>
        <v>#NAME?</v>
      </c>
      <c r="R35" s="66" t="e">
        <f ca="1">_xll.BDP(C35&amp;" Equity","ETF_IMPLIED_LIQUIDITY")</f>
        <v>#NAME?</v>
      </c>
    </row>
    <row r="36" spans="1:18" ht="15.75" x14ac:dyDescent="0.2">
      <c r="A36" s="25" t="s">
        <v>89</v>
      </c>
      <c r="B36" s="14" t="s">
        <v>88</v>
      </c>
      <c r="C36" s="13" t="s">
        <v>87</v>
      </c>
      <c r="D36" s="8" t="s">
        <v>8</v>
      </c>
      <c r="E36" s="8" t="s">
        <v>7</v>
      </c>
      <c r="F36" s="8" t="s">
        <v>52</v>
      </c>
      <c r="G36" s="12" t="s">
        <v>5</v>
      </c>
      <c r="H36" s="67" t="e">
        <f ca="1">_xll.BDP(C36&amp;" Equity","PX_YEST_CLOSE")</f>
        <v>#NAME?</v>
      </c>
      <c r="I36" s="67" t="e">
        <f ca="1">_xll.BDP(C36&amp;" Equity","PX_LAST")</f>
        <v>#NAME?</v>
      </c>
      <c r="J36" s="67" t="e">
        <f ca="1">_xll.BDP(C36&amp;" Equity","BID")</f>
        <v>#NAME?</v>
      </c>
      <c r="K36" s="67" t="e">
        <f ca="1">_xll.BDP(C36&amp;" Equity","ASK")</f>
        <v>#NAME?</v>
      </c>
      <c r="L36" s="68" t="e">
        <f ca="1">(H36-I36)/H36</f>
        <v>#NAME?</v>
      </c>
      <c r="M36" s="66" t="e">
        <f ca="1">_xll.BDP(C36&amp;" Equity","FUND_CRNCY_ADJ_TOTAL_ASSETS", "FUND_TOTAL_ASSETS_CRNCY=EUR")</f>
        <v>#NAME?</v>
      </c>
      <c r="N36" s="67" t="e">
        <f ca="1">_xll.BDP(C36&amp;" Equity","ETF_INAV_VALUE")</f>
        <v>#NAME?</v>
      </c>
      <c r="O36" s="66" t="e">
        <f ca="1">_xll.BDP(C36&amp;" Equity","EQY_SH_OUT_REAL")</f>
        <v>#NAME?</v>
      </c>
      <c r="P36" s="66" t="e">
        <f ca="1">_xll.BDP(C36&amp;" Equity","AVG_DAILY_VALUE_TRADED_6M")</f>
        <v>#NAME?</v>
      </c>
      <c r="Q36" s="66" t="e">
        <f ca="1">_xll.BDP(C36&amp;" Equity","VOLUME_AVG_6M")</f>
        <v>#NAME?</v>
      </c>
      <c r="R36" s="66" t="e">
        <f ca="1">_xll.BDP(C36&amp;" Equity","ETF_IMPLIED_LIQUIDITY")</f>
        <v>#NAME?</v>
      </c>
    </row>
    <row r="37" spans="1:18" ht="15.75" x14ac:dyDescent="0.2">
      <c r="A37" s="23" t="s">
        <v>85</v>
      </c>
      <c r="B37" s="22"/>
      <c r="C37" s="22"/>
      <c r="D37" s="18"/>
      <c r="E37" s="18"/>
      <c r="F37" s="18"/>
      <c r="G37" s="21"/>
      <c r="H37" s="70"/>
      <c r="I37" s="70"/>
      <c r="J37" s="70"/>
      <c r="K37" s="70"/>
      <c r="L37" s="70"/>
      <c r="M37" s="69"/>
      <c r="N37" s="70"/>
      <c r="O37" s="69"/>
      <c r="P37" s="69"/>
      <c r="Q37" s="69"/>
      <c r="R37" s="69"/>
    </row>
    <row r="38" spans="1:18" ht="15.75" x14ac:dyDescent="0.2">
      <c r="A38" s="25" t="s">
        <v>84</v>
      </c>
      <c r="B38" s="14" t="s">
        <v>83</v>
      </c>
      <c r="C38" s="13" t="s">
        <v>82</v>
      </c>
      <c r="D38" s="8" t="s">
        <v>8</v>
      </c>
      <c r="E38" s="8" t="s">
        <v>7</v>
      </c>
      <c r="F38" s="8" t="s">
        <v>52</v>
      </c>
      <c r="G38" s="12" t="s">
        <v>5</v>
      </c>
      <c r="H38" s="67" t="e">
        <f ca="1">_xll.BDP(C38&amp;" Equity","PX_YEST_CLOSE")</f>
        <v>#NAME?</v>
      </c>
      <c r="I38" s="67" t="e">
        <f ca="1">_xll.BDP(C38&amp;" Equity","PX_LAST")</f>
        <v>#NAME?</v>
      </c>
      <c r="J38" s="67" t="e">
        <f ca="1">_xll.BDP(C38&amp;" Equity","BID")</f>
        <v>#NAME?</v>
      </c>
      <c r="K38" s="67" t="e">
        <f ca="1">_xll.BDP(C38&amp;" Equity","ASK")</f>
        <v>#NAME?</v>
      </c>
      <c r="L38" s="68" t="e">
        <f t="shared" ref="L38:L45" ca="1" si="1">(H38-I38)/H38</f>
        <v>#NAME?</v>
      </c>
      <c r="M38" s="66" t="e">
        <f ca="1">_xll.BDP(C38&amp;" Equity","FUND_CRNCY_ADJ_TOTAL_ASSETS", "FUND_TOTAL_ASSETS_CRNCY=EUR")</f>
        <v>#NAME?</v>
      </c>
      <c r="N38" s="67" t="e">
        <f ca="1">_xll.BDP(C38&amp;" Equity","ETF_INAV_VALUE")</f>
        <v>#NAME?</v>
      </c>
      <c r="O38" s="66" t="e">
        <f ca="1">_xll.BDP(C38&amp;" Equity","EQY_SH_OUT_REAL")</f>
        <v>#NAME?</v>
      </c>
      <c r="P38" s="66" t="e">
        <f ca="1">_xll.BDP(C38&amp;" Equity","AVG_DAILY_VALUE_TRADED_6M")/_xll.BDP("EURUSD Curncy","PX_LAST")</f>
        <v>#NAME?</v>
      </c>
      <c r="Q38" s="66" t="e">
        <f ca="1">_xll.BDP(C38&amp;" Equity","VOLUME_AVG_6M")</f>
        <v>#NAME?</v>
      </c>
      <c r="R38" s="66" t="str">
        <f ca="1">IFERROR(_xll.BDP(C38&amp;" Equity","ETF_IMPLIED_LIQUIDITY")/_xll.BDP("EURUSD Curncy","PX_LAST"),"N/A")</f>
        <v>N/A</v>
      </c>
    </row>
    <row r="39" spans="1:18" ht="15.75" x14ac:dyDescent="0.2">
      <c r="A39" s="25" t="s">
        <v>80</v>
      </c>
      <c r="B39" s="14" t="s">
        <v>79</v>
      </c>
      <c r="C39" s="13" t="s">
        <v>78</v>
      </c>
      <c r="D39" s="8" t="s">
        <v>8</v>
      </c>
      <c r="E39" s="8" t="s">
        <v>7</v>
      </c>
      <c r="F39" s="8" t="s">
        <v>52</v>
      </c>
      <c r="G39" s="12" t="s">
        <v>5</v>
      </c>
      <c r="H39" s="67" t="e">
        <f ca="1">_xll.BDP(C39&amp;" Equity","PX_YEST_CLOSE")</f>
        <v>#NAME?</v>
      </c>
      <c r="I39" s="67" t="e">
        <f ca="1">_xll.BDP(C39&amp;" Equity","PX_LAST")</f>
        <v>#NAME?</v>
      </c>
      <c r="J39" s="67" t="e">
        <f ca="1">_xll.BDP(C39&amp;" Equity","BID")</f>
        <v>#NAME?</v>
      </c>
      <c r="K39" s="67" t="e">
        <f ca="1">_xll.BDP(C39&amp;" Equity","ASK")</f>
        <v>#NAME?</v>
      </c>
      <c r="L39" s="68" t="e">
        <f t="shared" ca="1" si="1"/>
        <v>#NAME?</v>
      </c>
      <c r="M39" s="66" t="e">
        <f ca="1">_xll.BDP(C39&amp;" Equity","FUND_CRNCY_ADJ_TOTAL_ASSETS", "FUND_TOTAL_ASSETS_CRNCY=EUR")</f>
        <v>#NAME?</v>
      </c>
      <c r="N39" s="67" t="e">
        <f ca="1">_xll.BDP(C39&amp;" Equity","ETF_INAV_VALUE")</f>
        <v>#NAME?</v>
      </c>
      <c r="O39" s="66" t="e">
        <f ca="1">_xll.BDP(C39&amp;" Equity","EQY_SH_OUT_REAL")</f>
        <v>#NAME?</v>
      </c>
      <c r="P39" s="66" t="e">
        <f ca="1">_xll.BDP(C39&amp;" Equity","AVG_DAILY_VALUE_TRADED_6M")/_xll.BDP("EURUSD Curncy","PX_LAST")</f>
        <v>#NAME?</v>
      </c>
      <c r="Q39" s="66" t="e">
        <f ca="1">_xll.BDP(C39&amp;" Equity","VOLUME_AVG_6M")</f>
        <v>#NAME?</v>
      </c>
      <c r="R39" s="66" t="str">
        <f ca="1">IFERROR(_xll.BDP(C39&amp;" Equity","ETF_IMPLIED_LIQUIDITY")/_xll.BDP("EURUSD Curncy","PX_LAST"),"N/A")</f>
        <v>N/A</v>
      </c>
    </row>
    <row r="40" spans="1:18" ht="15.75" x14ac:dyDescent="0.2">
      <c r="A40" s="25" t="s">
        <v>76</v>
      </c>
      <c r="B40" s="14" t="s">
        <v>75</v>
      </c>
      <c r="C40" s="13" t="s">
        <v>74</v>
      </c>
      <c r="D40" s="8" t="s">
        <v>8</v>
      </c>
      <c r="E40" s="8" t="s">
        <v>7</v>
      </c>
      <c r="F40" s="8" t="s">
        <v>52</v>
      </c>
      <c r="G40" s="12" t="s">
        <v>5</v>
      </c>
      <c r="H40" s="67" t="e">
        <f ca="1">_xll.BDP(C40&amp;" Equity","PX_YEST_CLOSE")</f>
        <v>#NAME?</v>
      </c>
      <c r="I40" s="67" t="e">
        <f ca="1">_xll.BDP(C40&amp;" Equity","PX_LAST")</f>
        <v>#NAME?</v>
      </c>
      <c r="J40" s="67" t="e">
        <f ca="1">_xll.BDP(C40&amp;" Equity","BID")</f>
        <v>#NAME?</v>
      </c>
      <c r="K40" s="67" t="e">
        <f ca="1">_xll.BDP(C40&amp;" Equity","ASK")</f>
        <v>#NAME?</v>
      </c>
      <c r="L40" s="68" t="e">
        <f t="shared" ca="1" si="1"/>
        <v>#NAME?</v>
      </c>
      <c r="M40" s="66" t="e">
        <f ca="1">_xll.BDP(C40&amp;" Equity","FUND_CRNCY_ADJ_TOTAL_ASSETS", "FUND_TOTAL_ASSETS_CRNCY=EUR")</f>
        <v>#NAME?</v>
      </c>
      <c r="N40" s="67" t="e">
        <f ca="1">_xll.BDP(C40&amp;" Equity","ETF_INAV_VALUE")</f>
        <v>#NAME?</v>
      </c>
      <c r="O40" s="66" t="e">
        <f ca="1">_xll.BDP(C40&amp;" Equity","EQY_SH_OUT_REAL")</f>
        <v>#NAME?</v>
      </c>
      <c r="P40" s="66" t="e">
        <f ca="1">_xll.BDP(C40&amp;" Equity","AVG_DAILY_VALUE_TRADED_6M")/_xll.BDP("EURUSD Curncy","PX_LAST")</f>
        <v>#NAME?</v>
      </c>
      <c r="Q40" s="66" t="e">
        <f ca="1">_xll.BDP(C40&amp;" Equity","VOLUME_AVG_6M")</f>
        <v>#NAME?</v>
      </c>
      <c r="R40" s="66" t="str">
        <f ca="1">IFERROR(_xll.BDP(C40&amp;" Equity","ETF_IMPLIED_LIQUIDITY")/_xll.BDP("EURUSD Curncy","PX_LAST"),"N/A")</f>
        <v>N/A</v>
      </c>
    </row>
    <row r="41" spans="1:18" ht="15.75" x14ac:dyDescent="0.2">
      <c r="A41" s="25" t="s">
        <v>71</v>
      </c>
      <c r="B41" s="14" t="s">
        <v>70</v>
      </c>
      <c r="C41" s="13" t="s">
        <v>69</v>
      </c>
      <c r="D41" s="8" t="s">
        <v>8</v>
      </c>
      <c r="E41" s="8" t="s">
        <v>23</v>
      </c>
      <c r="F41" s="8" t="s">
        <v>52</v>
      </c>
      <c r="G41" s="12" t="s">
        <v>5</v>
      </c>
      <c r="H41" s="67" t="e">
        <f ca="1">_xll.BDP(C41&amp;" Equity","PX_YEST_CLOSE")</f>
        <v>#NAME?</v>
      </c>
      <c r="I41" s="67" t="e">
        <f ca="1">_xll.BDP(C41&amp;" Equity","PX_LAST")</f>
        <v>#NAME?</v>
      </c>
      <c r="J41" s="67" t="e">
        <f ca="1">_xll.BDP(C41&amp;" Equity","BID")</f>
        <v>#NAME?</v>
      </c>
      <c r="K41" s="67" t="e">
        <f ca="1">_xll.BDP(C41&amp;" Equity","ASK")</f>
        <v>#NAME?</v>
      </c>
      <c r="L41" s="68" t="e">
        <f t="shared" ca="1" si="1"/>
        <v>#NAME?</v>
      </c>
      <c r="M41" s="66" t="e">
        <f ca="1">_xll.BDP(C41&amp;" Equity","FUND_CRNCY_ADJ_TOTAL_ASSETS", "FUND_TOTAL_ASSETS_CRNCY=EUR")</f>
        <v>#NAME?</v>
      </c>
      <c r="N41" s="67" t="e">
        <f ca="1">_xll.BDP(C41&amp;" Equity","ETF_INAV_VALUE")</f>
        <v>#NAME?</v>
      </c>
      <c r="O41" s="66" t="e">
        <f ca="1">_xll.BDP(C41&amp;" Equity","EQY_SH_OUT_REAL")</f>
        <v>#NAME?</v>
      </c>
      <c r="P41" s="66" t="e">
        <f ca="1">_xll.BDP(C41&amp;" Equity","AVG_DAILY_VALUE_TRADED_6M")/_xll.BDP("EURUSD Curncy","PX_LAST")</f>
        <v>#NAME?</v>
      </c>
      <c r="Q41" s="66" t="e">
        <f ca="1">_xll.BDP(C41&amp;" Equity","VOLUME_AVG_6M")</f>
        <v>#NAME?</v>
      </c>
      <c r="R41" s="66" t="str">
        <f ca="1">IFERROR(_xll.BDP(C41&amp;" Equity","ETF_IMPLIED_LIQUIDITY")/_xll.BDP("EURUSD Curncy","PX_LAST"),"N/A")</f>
        <v>N/A</v>
      </c>
    </row>
    <row r="42" spans="1:18" ht="15.75" x14ac:dyDescent="0.2">
      <c r="A42" s="25" t="s">
        <v>67</v>
      </c>
      <c r="B42" s="14" t="s">
        <v>66</v>
      </c>
      <c r="C42" s="13" t="s">
        <v>65</v>
      </c>
      <c r="D42" s="8" t="s">
        <v>8</v>
      </c>
      <c r="E42" s="8" t="s">
        <v>23</v>
      </c>
      <c r="F42" s="8" t="s">
        <v>52</v>
      </c>
      <c r="G42" s="12" t="s">
        <v>5</v>
      </c>
      <c r="H42" s="67" t="e">
        <f ca="1">_xll.BDP(C42&amp;" Equity","PX_YEST_CLOSE")</f>
        <v>#NAME?</v>
      </c>
      <c r="I42" s="67" t="e">
        <f ca="1">_xll.BDP(C42&amp;" Equity","PX_LAST")</f>
        <v>#NAME?</v>
      </c>
      <c r="J42" s="67" t="e">
        <f ca="1">_xll.BDP(C42&amp;" Equity","BID")</f>
        <v>#NAME?</v>
      </c>
      <c r="K42" s="67" t="e">
        <f ca="1">_xll.BDP(C42&amp;" Equity","ASK")</f>
        <v>#NAME?</v>
      </c>
      <c r="L42" s="68" t="e">
        <f t="shared" ca="1" si="1"/>
        <v>#NAME?</v>
      </c>
      <c r="M42" s="66" t="e">
        <f ca="1">_xll.BDP(C42&amp;" Equity","FUND_CRNCY_ADJ_TOTAL_ASSETS", "FUND_TOTAL_ASSETS_CRNCY=EUR")</f>
        <v>#NAME?</v>
      </c>
      <c r="N42" s="67" t="e">
        <f ca="1">_xll.BDP(C42&amp;" Equity","ETF_INAV_VALUE")</f>
        <v>#NAME?</v>
      </c>
      <c r="O42" s="66" t="e">
        <f ca="1">_xll.BDP(C42&amp;" Equity","EQY_SH_OUT_REAL")</f>
        <v>#NAME?</v>
      </c>
      <c r="P42" s="66" t="e">
        <f ca="1">_xll.BDP(C42&amp;" Equity","AVG_DAILY_VALUE_TRADED_6M")/_xll.BDP("EURUSD Curncy","PX_LAST")</f>
        <v>#NAME?</v>
      </c>
      <c r="Q42" s="66" t="e">
        <f ca="1">_xll.BDP(C42&amp;" Equity","VOLUME_AVG_6M")</f>
        <v>#NAME?</v>
      </c>
      <c r="R42" s="66" t="str">
        <f ca="1">IFERROR(_xll.BDP(C42&amp;" Equity","ETF_IMPLIED_LIQUIDITY")/_xll.BDP("EURUSD Curncy","PX_LAST"),"N/A")</f>
        <v>N/A</v>
      </c>
    </row>
    <row r="43" spans="1:18" ht="15.75" x14ac:dyDescent="0.2">
      <c r="A43" s="25" t="s">
        <v>63</v>
      </c>
      <c r="B43" s="14" t="s">
        <v>62</v>
      </c>
      <c r="C43" s="13" t="s">
        <v>61</v>
      </c>
      <c r="D43" s="8" t="s">
        <v>8</v>
      </c>
      <c r="E43" s="8" t="s">
        <v>7</v>
      </c>
      <c r="F43" s="8" t="s">
        <v>52</v>
      </c>
      <c r="G43" s="12" t="s">
        <v>5</v>
      </c>
      <c r="H43" s="67" t="e">
        <f ca="1">_xll.BDP(C43&amp;" Equity","PX_YEST_CLOSE")</f>
        <v>#NAME?</v>
      </c>
      <c r="I43" s="67" t="e">
        <f ca="1">_xll.BDP(C43&amp;" Equity","PX_LAST")</f>
        <v>#NAME?</v>
      </c>
      <c r="J43" s="67" t="e">
        <f ca="1">_xll.BDP(C43&amp;" Equity","BID")</f>
        <v>#NAME?</v>
      </c>
      <c r="K43" s="67" t="e">
        <f ca="1">_xll.BDP(C43&amp;" Equity","ASK")</f>
        <v>#NAME?</v>
      </c>
      <c r="L43" s="68" t="e">
        <f t="shared" ca="1" si="1"/>
        <v>#NAME?</v>
      </c>
      <c r="M43" s="66" t="e">
        <f ca="1">_xll.BDP(C43&amp;" Equity","FUND_CRNCY_ADJ_TOTAL_ASSETS", "FUND_TOTAL_ASSETS_CRNCY=EUR")</f>
        <v>#NAME?</v>
      </c>
      <c r="N43" s="67" t="e">
        <f ca="1">_xll.BDP(C43&amp;" Equity","ETF_INAV_VALUE")</f>
        <v>#NAME?</v>
      </c>
      <c r="O43" s="66" t="e">
        <f ca="1">_xll.BDP(C43&amp;" Equity","EQY_SH_OUT_REAL")</f>
        <v>#NAME?</v>
      </c>
      <c r="P43" s="66" t="e">
        <f ca="1">_xll.BDP(C43&amp;" Equity","AVG_DAILY_VALUE_TRADED_6M")/_xll.BDP("EURUSD Curncy","PX_LAST")</f>
        <v>#NAME?</v>
      </c>
      <c r="Q43" s="66" t="e">
        <f ca="1">_xll.BDP(C43&amp;" Equity","VOLUME_AVG_6M")</f>
        <v>#NAME?</v>
      </c>
      <c r="R43" s="66" t="str">
        <f ca="1">IFERROR(_xll.BDP(C43&amp;" Equity","ETF_IMPLIED_LIQUIDITY")/_xll.BDP("EURUSD Curncy","PX_LAST"),"N/A")</f>
        <v>N/A</v>
      </c>
    </row>
    <row r="44" spans="1:18" ht="15.75" x14ac:dyDescent="0.2">
      <c r="A44" s="25" t="s">
        <v>59</v>
      </c>
      <c r="B44" s="14" t="s">
        <v>58</v>
      </c>
      <c r="C44" s="13" t="s">
        <v>57</v>
      </c>
      <c r="D44" s="8" t="s">
        <v>8</v>
      </c>
      <c r="E44" s="8" t="s">
        <v>7</v>
      </c>
      <c r="F44" s="8" t="s">
        <v>52</v>
      </c>
      <c r="G44" s="12" t="s">
        <v>5</v>
      </c>
      <c r="H44" s="67" t="e">
        <f ca="1">_xll.BDP(C44&amp;" Equity","PX_YEST_CLOSE")</f>
        <v>#NAME?</v>
      </c>
      <c r="I44" s="67" t="e">
        <f ca="1">_xll.BDP(C44&amp;" Equity","PX_LAST")</f>
        <v>#NAME?</v>
      </c>
      <c r="J44" s="67" t="e">
        <f ca="1">_xll.BDP(C44&amp;" Equity","BID")</f>
        <v>#NAME?</v>
      </c>
      <c r="K44" s="67" t="e">
        <f ca="1">_xll.BDP(C44&amp;" Equity","ASK")</f>
        <v>#NAME?</v>
      </c>
      <c r="L44" s="68" t="e">
        <f t="shared" ca="1" si="1"/>
        <v>#NAME?</v>
      </c>
      <c r="M44" s="66" t="e">
        <f ca="1">_xll.BDP(C44&amp;" Equity","FUND_CRNCY_ADJ_TOTAL_ASSETS", "FUND_TOTAL_ASSETS_CRNCY=EUR")</f>
        <v>#NAME?</v>
      </c>
      <c r="N44" s="67" t="e">
        <f ca="1">_xll.BDP(C44&amp;" Equity","ETF_INAV_VALUE")</f>
        <v>#NAME?</v>
      </c>
      <c r="O44" s="66" t="e">
        <f ca="1">_xll.BDP(C44&amp;" Equity","EQY_SH_OUT_REAL")</f>
        <v>#NAME?</v>
      </c>
      <c r="P44" s="66" t="e">
        <f ca="1">_xll.BDP(C44&amp;" Equity","AVG_DAILY_VALUE_TRADED_6M")/_xll.BDP("EURUSD Curncy","PX_LAST")</f>
        <v>#NAME?</v>
      </c>
      <c r="Q44" s="66" t="e">
        <f ca="1">_xll.BDP(C44&amp;" Equity","VOLUME_AVG_6M")</f>
        <v>#NAME?</v>
      </c>
      <c r="R44" s="66" t="str">
        <f ca="1">IFERROR(_xll.BDP(C44&amp;" Equity","ETF_IMPLIED_LIQUIDITY")/_xll.BDP("EURUSD Curncy","PX_LAST"),"N/A")</f>
        <v>N/A</v>
      </c>
    </row>
    <row r="45" spans="1:18" s="24" customFormat="1" ht="15.75" x14ac:dyDescent="0.2">
      <c r="A45" s="25" t="s">
        <v>55</v>
      </c>
      <c r="B45" s="14" t="s">
        <v>54</v>
      </c>
      <c r="C45" s="13" t="s">
        <v>53</v>
      </c>
      <c r="D45" s="8" t="s">
        <v>8</v>
      </c>
      <c r="E45" s="8" t="s">
        <v>7</v>
      </c>
      <c r="F45" s="8" t="s">
        <v>52</v>
      </c>
      <c r="G45" s="12" t="s">
        <v>5</v>
      </c>
      <c r="H45" s="67" t="e">
        <f ca="1">_xll.BDP(C45&amp;" Equity","PX_YEST_CLOSE")</f>
        <v>#NAME?</v>
      </c>
      <c r="I45" s="67" t="e">
        <f ca="1">_xll.BDP(C45&amp;" Equity","PX_LAST")</f>
        <v>#NAME?</v>
      </c>
      <c r="J45" s="67" t="e">
        <f ca="1">_xll.BDP(C45&amp;" Equity","BID")</f>
        <v>#NAME?</v>
      </c>
      <c r="K45" s="67" t="e">
        <f ca="1">_xll.BDP(C45&amp;" Equity","ASK")</f>
        <v>#NAME?</v>
      </c>
      <c r="L45" s="68" t="e">
        <f t="shared" ca="1" si="1"/>
        <v>#NAME?</v>
      </c>
      <c r="M45" s="66" t="e">
        <f ca="1">_xll.BDP(C45&amp;" Equity","FUND_CRNCY_ADJ_TOTAL_ASSETS", "FUND_TOTAL_ASSETS_CRNCY=EUR")</f>
        <v>#NAME?</v>
      </c>
      <c r="N45" s="67" t="e">
        <f ca="1">_xll.BDP(C45&amp;" Equity","ETF_INAV_VALUE")</f>
        <v>#NAME?</v>
      </c>
      <c r="O45" s="66" t="e">
        <f ca="1">_xll.BDP(C45&amp;" Equity","EQY_SH_OUT_REAL")</f>
        <v>#NAME?</v>
      </c>
      <c r="P45" s="66" t="e">
        <f ca="1">_xll.BDP(C45&amp;" Equity","AVG_DAILY_VALUE_TRADED_6M")/_xll.BDP("EURUSD Curncy","PX_LAST")</f>
        <v>#NAME?</v>
      </c>
      <c r="Q45" s="66" t="e">
        <f ca="1">_xll.BDP(C45&amp;" Equity","VOLUME_AVG_6M")</f>
        <v>#NAME?</v>
      </c>
      <c r="R45" s="66" t="str">
        <f ca="1">IFERROR(_xll.BDP(C45&amp;" Equity","ETF_IMPLIED_LIQUIDITY")/_xll.BDP("EURUSD Curncy","PX_LAST"),"N/A")</f>
        <v>N/A</v>
      </c>
    </row>
    <row r="46" spans="1:18" ht="15.75" x14ac:dyDescent="0.2">
      <c r="A46" s="23" t="s">
        <v>50</v>
      </c>
      <c r="B46" s="22"/>
      <c r="C46" s="22"/>
      <c r="D46" s="18"/>
      <c r="E46" s="18"/>
      <c r="F46" s="18"/>
      <c r="G46" s="21"/>
      <c r="H46" s="70"/>
      <c r="I46" s="70"/>
      <c r="J46" s="70"/>
      <c r="K46" s="70"/>
      <c r="L46" s="70"/>
      <c r="M46" s="69"/>
      <c r="N46" s="70"/>
      <c r="O46" s="69"/>
      <c r="P46" s="69"/>
      <c r="Q46" s="69"/>
      <c r="R46" s="69"/>
    </row>
    <row r="47" spans="1:18" ht="15.75" x14ac:dyDescent="0.2">
      <c r="A47" s="15" t="s">
        <v>49</v>
      </c>
      <c r="B47" s="14" t="s">
        <v>48</v>
      </c>
      <c r="C47" s="13" t="s">
        <v>47</v>
      </c>
      <c r="D47" s="8" t="s">
        <v>8</v>
      </c>
      <c r="E47" s="8" t="s">
        <v>7</v>
      </c>
      <c r="F47" s="8" t="s">
        <v>6</v>
      </c>
      <c r="G47" s="12" t="s">
        <v>5</v>
      </c>
      <c r="H47" s="67" t="e">
        <f ca="1">_xll.BDP(C47&amp;" Equity","PX_YEST_CLOSE")</f>
        <v>#NAME?</v>
      </c>
      <c r="I47" s="67" t="e">
        <f ca="1">_xll.BDP(C47&amp;" Equity","PX_LAST")</f>
        <v>#NAME?</v>
      </c>
      <c r="J47" s="67" t="e">
        <f ca="1">_xll.BDP(C47&amp;" Equity","BID")</f>
        <v>#NAME?</v>
      </c>
      <c r="K47" s="67" t="e">
        <f ca="1">_xll.BDP(C47&amp;" Equity","ASK")</f>
        <v>#NAME?</v>
      </c>
      <c r="L47" s="68" t="e">
        <f t="shared" ref="L47:L55" ca="1" si="2">(H47-I47)/H47</f>
        <v>#NAME?</v>
      </c>
      <c r="M47" s="66" t="e">
        <f ca="1">_xll.BDP(C47&amp;" Equity","FUND_CRNCY_ADJ_TOTAL_ASSETS", "FUND_TOTAL_ASSETS_CRNCY=EUR")</f>
        <v>#NAME?</v>
      </c>
      <c r="N47" s="67" t="e">
        <f ca="1">_xll.BDP(C47&amp;" Equity","ETF_INAV_VALUE")</f>
        <v>#NAME?</v>
      </c>
      <c r="O47" s="66" t="e">
        <f ca="1">_xll.BDP(C47&amp;" Equity","EQY_SH_OUT_REAL")</f>
        <v>#NAME?</v>
      </c>
      <c r="P47" s="66" t="e">
        <f ca="1">_xll.BDP(C47&amp;" Equity","AVG_DAILY_VALUE_TRADED_6M")</f>
        <v>#NAME?</v>
      </c>
      <c r="Q47" s="66" t="e">
        <f ca="1">_xll.BDP(C47&amp;" Equity","VOLUME_AVG_6M")</f>
        <v>#NAME?</v>
      </c>
      <c r="R47" s="66" t="str">
        <f ca="1">IFERROR(_xll.BDP(C47&amp;" Equity","ETF_IMPLIED_LIQUIDITY")/_xll.BDP("EURUSD Curncy","PX_LAST"),"N/A")</f>
        <v>N/A</v>
      </c>
    </row>
    <row r="48" spans="1:18" ht="15.75" x14ac:dyDescent="0.2">
      <c r="A48" s="15" t="s">
        <v>44</v>
      </c>
      <c r="B48" s="14" t="s">
        <v>43</v>
      </c>
      <c r="C48" s="13" t="s">
        <v>42</v>
      </c>
      <c r="D48" s="8" t="s">
        <v>8</v>
      </c>
      <c r="E48" s="8" t="s">
        <v>7</v>
      </c>
      <c r="F48" s="8" t="s">
        <v>6</v>
      </c>
      <c r="G48" s="12" t="s">
        <v>5</v>
      </c>
      <c r="H48" s="67" t="e">
        <f ca="1">_xll.BDP(C48&amp;" Equity","PX_YEST_CLOSE")</f>
        <v>#NAME?</v>
      </c>
      <c r="I48" s="67" t="e">
        <f ca="1">_xll.BDP(C48&amp;" Equity","PX_LAST")</f>
        <v>#NAME?</v>
      </c>
      <c r="J48" s="67" t="e">
        <f ca="1">_xll.BDP(C48&amp;" Equity","BID")</f>
        <v>#NAME?</v>
      </c>
      <c r="K48" s="67" t="e">
        <f ca="1">_xll.BDP(C48&amp;" Equity","ASK")</f>
        <v>#NAME?</v>
      </c>
      <c r="L48" s="68" t="e">
        <f t="shared" ca="1" si="2"/>
        <v>#NAME?</v>
      </c>
      <c r="M48" s="66" t="e">
        <f ca="1">_xll.BDP(C48&amp;" Equity","FUND_CRNCY_ADJ_TOTAL_ASSETS", "FUND_TOTAL_ASSETS_CRNCY=EUR")</f>
        <v>#NAME?</v>
      </c>
      <c r="N48" s="67" t="e">
        <f ca="1">_xll.BDP(C48&amp;" Equity","ETF_INAV_VALUE")</f>
        <v>#NAME?</v>
      </c>
      <c r="O48" s="66" t="e">
        <f ca="1">_xll.BDP(C48&amp;" Equity","EQY_SH_OUT_REAL")</f>
        <v>#NAME?</v>
      </c>
      <c r="P48" s="66" t="e">
        <f ca="1">_xll.BDP(C48&amp;" Equity","AVG_DAILY_VALUE_TRADED_6M")</f>
        <v>#NAME?</v>
      </c>
      <c r="Q48" s="66" t="e">
        <f ca="1">_xll.BDP(C48&amp;" Equity","VOLUME_AVG_6M")</f>
        <v>#NAME?</v>
      </c>
      <c r="R48" s="66" t="str">
        <f ca="1">IFERROR(_xll.BDP(C48&amp;" Equity","ETF_IMPLIED_LIQUIDITY")/_xll.BDP("EURUSD Curncy","PX_LAST"),"N/A")</f>
        <v>N/A</v>
      </c>
    </row>
    <row r="49" spans="1:18" ht="15.75" x14ac:dyDescent="0.2">
      <c r="A49" s="15" t="s">
        <v>40</v>
      </c>
      <c r="B49" s="14" t="s">
        <v>39</v>
      </c>
      <c r="C49" s="13" t="s">
        <v>38</v>
      </c>
      <c r="D49" s="8" t="s">
        <v>8</v>
      </c>
      <c r="E49" s="8" t="s">
        <v>7</v>
      </c>
      <c r="F49" s="8" t="s">
        <v>6</v>
      </c>
      <c r="G49" s="12" t="s">
        <v>5</v>
      </c>
      <c r="H49" s="67" t="e">
        <f ca="1">_xll.BDP(C49&amp;" Equity","PX_YEST_CLOSE")</f>
        <v>#NAME?</v>
      </c>
      <c r="I49" s="67" t="e">
        <f ca="1">_xll.BDP(C49&amp;" Equity","PX_LAST")</f>
        <v>#NAME?</v>
      </c>
      <c r="J49" s="67" t="e">
        <f ca="1">_xll.BDP(C49&amp;" Equity","BID")</f>
        <v>#NAME?</v>
      </c>
      <c r="K49" s="67" t="e">
        <f ca="1">_xll.BDP(C49&amp;" Equity","ASK")</f>
        <v>#NAME?</v>
      </c>
      <c r="L49" s="68" t="e">
        <f t="shared" ca="1" si="2"/>
        <v>#NAME?</v>
      </c>
      <c r="M49" s="66" t="e">
        <f ca="1">_xll.BDP(C49&amp;" Equity","FUND_CRNCY_ADJ_TOTAL_ASSETS", "FUND_TOTAL_ASSETS_CRNCY=EUR")</f>
        <v>#NAME?</v>
      </c>
      <c r="N49" s="67" t="e">
        <f ca="1">_xll.BDP(C49&amp;" Equity","ETF_INAV_VALUE")</f>
        <v>#NAME?</v>
      </c>
      <c r="O49" s="66" t="e">
        <f ca="1">_xll.BDP(C49&amp;" Equity","EQY_SH_OUT_REAL")</f>
        <v>#NAME?</v>
      </c>
      <c r="P49" s="66" t="e">
        <f ca="1">_xll.BDP(C49&amp;" Equity","AVG_DAILY_VALUE_TRADED_6M")</f>
        <v>#NAME?</v>
      </c>
      <c r="Q49" s="66" t="e">
        <f ca="1">_xll.BDP(C49&amp;" Equity","VOLUME_AVG_6M")</f>
        <v>#NAME?</v>
      </c>
      <c r="R49" s="66" t="str">
        <f ca="1">IFERROR(_xll.BDP(C49&amp;" Equity","ETF_IMPLIED_LIQUIDITY")/_xll.BDP("EURUSD Curncy","PX_LAST"),"N/A")</f>
        <v>N/A</v>
      </c>
    </row>
    <row r="50" spans="1:18" ht="15.75" x14ac:dyDescent="0.2">
      <c r="A50" s="15" t="s">
        <v>35</v>
      </c>
      <c r="B50" s="14" t="s">
        <v>34</v>
      </c>
      <c r="C50" s="13" t="s">
        <v>33</v>
      </c>
      <c r="D50" s="8" t="s">
        <v>8</v>
      </c>
      <c r="E50" s="8" t="s">
        <v>7</v>
      </c>
      <c r="F50" s="8" t="s">
        <v>6</v>
      </c>
      <c r="G50" s="12" t="s">
        <v>5</v>
      </c>
      <c r="H50" s="67" t="e">
        <f ca="1">_xll.BDP(C50&amp;" Equity","PX_YEST_CLOSE")</f>
        <v>#NAME?</v>
      </c>
      <c r="I50" s="67" t="e">
        <f ca="1">_xll.BDP(C50&amp;" Equity","PX_LAST")</f>
        <v>#NAME?</v>
      </c>
      <c r="J50" s="67" t="e">
        <f ca="1">_xll.BDP(C50&amp;" Equity","BID")</f>
        <v>#NAME?</v>
      </c>
      <c r="K50" s="67" t="e">
        <f ca="1">_xll.BDP(C50&amp;" Equity","ASK")</f>
        <v>#NAME?</v>
      </c>
      <c r="L50" s="68" t="e">
        <f t="shared" ca="1" si="2"/>
        <v>#NAME?</v>
      </c>
      <c r="M50" s="66" t="e">
        <f ca="1">_xll.BDP(C50&amp;" Equity","FUND_CRNCY_ADJ_TOTAL_ASSETS", "FUND_TOTAL_ASSETS_CRNCY=EUR")</f>
        <v>#NAME?</v>
      </c>
      <c r="N50" s="67" t="e">
        <f ca="1">_xll.BDP(C50&amp;" Equity","ETF_INAV_VALUE")</f>
        <v>#NAME?</v>
      </c>
      <c r="O50" s="66" t="e">
        <f ca="1">_xll.BDP(C50&amp;" Equity","EQY_SH_OUT_REAL")</f>
        <v>#NAME?</v>
      </c>
      <c r="P50" s="66" t="e">
        <f ca="1">_xll.BDP(C50&amp;" Equity","AVG_DAILY_VALUE_TRADED_6M")</f>
        <v>#NAME?</v>
      </c>
      <c r="Q50" s="66" t="e">
        <f ca="1">_xll.BDP(C50&amp;" Equity","VOLUME_AVG_6M")</f>
        <v>#NAME?</v>
      </c>
      <c r="R50" s="66" t="str">
        <f ca="1">IFERROR(_xll.BDP(C50&amp;" Equity","ETF_IMPLIED_LIQUIDITY")/_xll.BDP("EURUSD Curncy","PX_LAST"),"N/A")</f>
        <v>N/A</v>
      </c>
    </row>
    <row r="51" spans="1:18" ht="15.75" x14ac:dyDescent="0.2">
      <c r="A51" s="15" t="s">
        <v>31</v>
      </c>
      <c r="B51" s="14" t="s">
        <v>30</v>
      </c>
      <c r="C51" s="13" t="s">
        <v>29</v>
      </c>
      <c r="D51" s="8" t="s">
        <v>8</v>
      </c>
      <c r="E51" s="8" t="s">
        <v>7</v>
      </c>
      <c r="F51" s="8" t="s">
        <v>6</v>
      </c>
      <c r="G51" s="12" t="s">
        <v>5</v>
      </c>
      <c r="H51" s="67" t="e">
        <f ca="1">_xll.BDP(C51&amp;" Equity","PX_YEST_CLOSE")</f>
        <v>#NAME?</v>
      </c>
      <c r="I51" s="67" t="e">
        <f ca="1">_xll.BDP(C51&amp;" Equity","PX_LAST")</f>
        <v>#NAME?</v>
      </c>
      <c r="J51" s="67" t="e">
        <f ca="1">_xll.BDP(C51&amp;" Equity","BID")</f>
        <v>#NAME?</v>
      </c>
      <c r="K51" s="67" t="e">
        <f ca="1">_xll.BDP(C51&amp;" Equity","ASK")</f>
        <v>#NAME?</v>
      </c>
      <c r="L51" s="68" t="e">
        <f t="shared" ca="1" si="2"/>
        <v>#NAME?</v>
      </c>
      <c r="M51" s="66" t="e">
        <f ca="1">_xll.BDP(C51&amp;" Equity","FUND_CRNCY_ADJ_TOTAL_ASSETS", "FUND_TOTAL_ASSETS_CRNCY=EUR")</f>
        <v>#NAME?</v>
      </c>
      <c r="N51" s="67" t="e">
        <f ca="1">_xll.BDP(C51&amp;" Equity","ETF_INAV_VALUE")</f>
        <v>#NAME?</v>
      </c>
      <c r="O51" s="66" t="e">
        <f ca="1">_xll.BDP(C51&amp;" Equity","EQY_SH_OUT_REAL")</f>
        <v>#NAME?</v>
      </c>
      <c r="P51" s="66" t="e">
        <f ca="1">_xll.BDP(C51&amp;" Equity","AVG_DAILY_VALUE_TRADED_6M")</f>
        <v>#NAME?</v>
      </c>
      <c r="Q51" s="66" t="e">
        <f ca="1">_xll.BDP(C51&amp;" Equity","VOLUME_AVG_6M")</f>
        <v>#NAME?</v>
      </c>
      <c r="R51" s="66" t="str">
        <f ca="1">IFERROR(_xll.BDP(C51&amp;" Equity","ETF_IMPLIED_LIQUIDITY")/_xll.BDP("EURUSD Curncy","PX_LAST"),"N/A")</f>
        <v>N/A</v>
      </c>
    </row>
    <row r="52" spans="1:18" ht="15.75" x14ac:dyDescent="0.2">
      <c r="A52" s="15" t="s">
        <v>27</v>
      </c>
      <c r="B52" s="14" t="s">
        <v>26</v>
      </c>
      <c r="C52" s="13" t="s">
        <v>25</v>
      </c>
      <c r="D52" s="8" t="s">
        <v>24</v>
      </c>
      <c r="E52" s="8" t="s">
        <v>23</v>
      </c>
      <c r="F52" s="8" t="s">
        <v>6</v>
      </c>
      <c r="G52" s="12" t="s">
        <v>5</v>
      </c>
      <c r="H52" s="67" t="e">
        <f ca="1">_xll.BDP(C52&amp;" Equity","PX_YEST_CLOSE")</f>
        <v>#NAME?</v>
      </c>
      <c r="I52" s="67" t="e">
        <f ca="1">_xll.BDP(C52&amp;" Equity","PX_LAST")</f>
        <v>#NAME?</v>
      </c>
      <c r="J52" s="67" t="e">
        <f ca="1">_xll.BDP(C52&amp;" Equity","BID")</f>
        <v>#NAME?</v>
      </c>
      <c r="K52" s="67" t="e">
        <f ca="1">_xll.BDP(C52&amp;" Equity","ASK")</f>
        <v>#NAME?</v>
      </c>
      <c r="L52" s="68" t="e">
        <f t="shared" ca="1" si="2"/>
        <v>#NAME?</v>
      </c>
      <c r="M52" s="66" t="e">
        <f ca="1">_xll.BDP(C52&amp;" Equity","FUND_CRNCY_ADJ_TOTAL_ASSETS", "FUND_TOTAL_ASSETS_CRNCY=EUR")</f>
        <v>#NAME?</v>
      </c>
      <c r="N52" s="67" t="e">
        <f ca="1">_xll.BDP(C52&amp;" Equity","ETF_INAV_VALUE")</f>
        <v>#NAME?</v>
      </c>
      <c r="O52" s="66" t="e">
        <f ca="1">_xll.BDP(C52&amp;" Equity","EQY_SH_OUT_REAL")</f>
        <v>#NAME?</v>
      </c>
      <c r="P52" s="66" t="e">
        <f ca="1">_xll.BDP(C52&amp;" Equity","AVG_DAILY_VALUE_TRADED_6M")</f>
        <v>#NAME?</v>
      </c>
      <c r="Q52" s="66" t="e">
        <f ca="1">_xll.BDP(C52&amp;" Equity","VOLUME_AVG_6M")</f>
        <v>#NAME?</v>
      </c>
      <c r="R52" s="66" t="str">
        <f ca="1">IFERROR(_xll.BDP(C52&amp;" Equity","ETF_IMPLIED_LIQUIDITY")/_xll.BDP("EURUSD Curncy","PX_LAST"),"N/A")</f>
        <v>N/A</v>
      </c>
    </row>
    <row r="53" spans="1:18" ht="15.75" x14ac:dyDescent="0.2">
      <c r="A53" s="15" t="s">
        <v>19</v>
      </c>
      <c r="B53" s="14" t="s">
        <v>18</v>
      </c>
      <c r="C53" s="13" t="s">
        <v>17</v>
      </c>
      <c r="D53" s="8" t="s">
        <v>8</v>
      </c>
      <c r="E53" s="8" t="s">
        <v>7</v>
      </c>
      <c r="F53" s="8" t="s">
        <v>6</v>
      </c>
      <c r="G53" s="12" t="s">
        <v>5</v>
      </c>
      <c r="H53" s="67" t="e">
        <f ca="1">_xll.BDP(C53&amp;" Equity","PX_YEST_CLOSE")</f>
        <v>#NAME?</v>
      </c>
      <c r="I53" s="67" t="e">
        <f ca="1">_xll.BDP(C53&amp;" Equity","PX_LAST")</f>
        <v>#NAME?</v>
      </c>
      <c r="J53" s="67" t="e">
        <f ca="1">_xll.BDP(C53&amp;" Equity","BID")</f>
        <v>#NAME?</v>
      </c>
      <c r="K53" s="67" t="e">
        <f ca="1">_xll.BDP(C53&amp;" Equity","ASK")</f>
        <v>#NAME?</v>
      </c>
      <c r="L53" s="68" t="e">
        <f t="shared" ca="1" si="2"/>
        <v>#NAME?</v>
      </c>
      <c r="M53" s="66" t="e">
        <f ca="1">_xll.BDP(C53&amp;" Equity","FUND_CRNCY_ADJ_TOTAL_ASSETS", "FUND_TOTAL_ASSETS_CRNCY=EUR")</f>
        <v>#NAME?</v>
      </c>
      <c r="N53" s="67" t="e">
        <f ca="1">_xll.BDP(C53&amp;" Equity","ETF_INAV_VALUE")</f>
        <v>#NAME?</v>
      </c>
      <c r="O53" s="66" t="e">
        <f ca="1">_xll.BDP(C53&amp;" Equity","EQY_SH_OUT_REAL")</f>
        <v>#NAME?</v>
      </c>
      <c r="P53" s="66" t="e">
        <f ca="1">_xll.BDP(C53&amp;" Equity","AVG_DAILY_VALUE_TRADED_6M")</f>
        <v>#NAME?</v>
      </c>
      <c r="Q53" s="66" t="e">
        <f ca="1">_xll.BDP(C53&amp;" Equity","VOLUME_AVG_6M")</f>
        <v>#NAME?</v>
      </c>
      <c r="R53" s="66" t="str">
        <f ca="1">IFERROR(_xll.BDP(C53&amp;" Equity","ETF_IMPLIED_LIQUIDITY")/_xll.BDP("EURUSD Curncy","PX_LAST"),"N/A")</f>
        <v>N/A</v>
      </c>
    </row>
    <row r="54" spans="1:18" ht="15.75" x14ac:dyDescent="0.2">
      <c r="A54" s="15" t="s">
        <v>15</v>
      </c>
      <c r="B54" s="14" t="s">
        <v>14</v>
      </c>
      <c r="C54" s="13" t="s">
        <v>13</v>
      </c>
      <c r="D54" s="8" t="s">
        <v>8</v>
      </c>
      <c r="E54" s="8" t="s">
        <v>7</v>
      </c>
      <c r="F54" s="8" t="s">
        <v>6</v>
      </c>
      <c r="G54" s="12" t="s">
        <v>5</v>
      </c>
      <c r="H54" s="67" t="e">
        <f ca="1">_xll.BDP(C54&amp;" Equity","PX_YEST_CLOSE")</f>
        <v>#NAME?</v>
      </c>
      <c r="I54" s="67" t="e">
        <f ca="1">_xll.BDP(C54&amp;" Equity","PX_LAST")</f>
        <v>#NAME?</v>
      </c>
      <c r="J54" s="67" t="e">
        <f ca="1">_xll.BDP(C54&amp;" Equity","BID")</f>
        <v>#NAME?</v>
      </c>
      <c r="K54" s="67" t="e">
        <f ca="1">_xll.BDP(C54&amp;" Equity","ASK")</f>
        <v>#NAME?</v>
      </c>
      <c r="L54" s="68" t="e">
        <f t="shared" ca="1" si="2"/>
        <v>#NAME?</v>
      </c>
      <c r="M54" s="66" t="e">
        <f ca="1">_xll.BDP(C54&amp;" Equity","FUND_CRNCY_ADJ_TOTAL_ASSETS", "FUND_TOTAL_ASSETS_CRNCY=EUR")</f>
        <v>#NAME?</v>
      </c>
      <c r="N54" s="67" t="e">
        <f ca="1">_xll.BDP(C54&amp;" Equity","ETF_INAV_VALUE")</f>
        <v>#NAME?</v>
      </c>
      <c r="O54" s="66" t="e">
        <f ca="1">_xll.BDP(C54&amp;" Equity","EQY_SH_OUT_REAL")</f>
        <v>#NAME?</v>
      </c>
      <c r="P54" s="66" t="e">
        <f ca="1">_xll.BDP(C54&amp;" Equity","AVG_DAILY_VALUE_TRADED_6M")</f>
        <v>#NAME?</v>
      </c>
      <c r="Q54" s="66" t="e">
        <f ca="1">_xll.BDP(C54&amp;" Equity","VOLUME_AVG_6M")</f>
        <v>#NAME?</v>
      </c>
      <c r="R54" s="66" t="str">
        <f ca="1">IFERROR(_xll.BDP(C54&amp;" Equity","ETF_IMPLIED_LIQUIDITY")/_xll.BDP("EURUSD Curncy","PX_LAST"),"N/A")</f>
        <v>N/A</v>
      </c>
    </row>
    <row r="55" spans="1:18" ht="15.75" x14ac:dyDescent="0.2">
      <c r="A55" s="15" t="s">
        <v>11</v>
      </c>
      <c r="B55" s="14" t="s">
        <v>10</v>
      </c>
      <c r="C55" s="13" t="s">
        <v>9</v>
      </c>
      <c r="D55" s="8" t="s">
        <v>8</v>
      </c>
      <c r="E55" s="8" t="s">
        <v>7</v>
      </c>
      <c r="F55" s="8" t="s">
        <v>6</v>
      </c>
      <c r="G55" s="12" t="s">
        <v>5</v>
      </c>
      <c r="H55" s="67" t="e">
        <f ca="1">_xll.BDP(C55&amp;" Equity","PX_YEST_CLOSE")</f>
        <v>#NAME?</v>
      </c>
      <c r="I55" s="67" t="e">
        <f ca="1">_xll.BDP(C55&amp;" Equity","PX_LAST")</f>
        <v>#NAME?</v>
      </c>
      <c r="J55" s="67" t="e">
        <f ca="1">_xll.BDP(C55&amp;" Equity","BID")</f>
        <v>#NAME?</v>
      </c>
      <c r="K55" s="67" t="e">
        <f ca="1">_xll.BDP(C55&amp;" Equity","ASK")</f>
        <v>#NAME?</v>
      </c>
      <c r="L55" s="68" t="e">
        <f t="shared" ca="1" si="2"/>
        <v>#NAME?</v>
      </c>
      <c r="M55" s="66" t="e">
        <f ca="1">_xll.BDP(C55&amp;" Equity","FUND_CRNCY_ADJ_TOTAL_ASSETS", "FUND_TOTAL_ASSETS_CRNCY=EUR")</f>
        <v>#NAME?</v>
      </c>
      <c r="N55" s="67" t="e">
        <f ca="1">_xll.BDP(C55&amp;" Equity","ETF_INAV_VALUE")</f>
        <v>#NAME?</v>
      </c>
      <c r="O55" s="66" t="e">
        <f ca="1">_xll.BDP(C55&amp;" Equity","EQY_SH_OUT_REAL")</f>
        <v>#NAME?</v>
      </c>
      <c r="P55" s="66" t="e">
        <f ca="1">_xll.BDP(C55&amp;" Equity","AVG_DAILY_VALUE_TRADED_6M")</f>
        <v>#NAME?</v>
      </c>
      <c r="Q55" s="66" t="e">
        <f ca="1">_xll.BDP(C55&amp;" Equity","VOLUME_AVG_6M")</f>
        <v>#NAME?</v>
      </c>
      <c r="R55" s="66" t="str">
        <f ca="1">IFERROR(_xll.BDP(C55&amp;" Equity","ETF_IMPLIED_LIQUIDITY")/_xll.BDP("EURUSD Curncy","PX_LAST"),"N/A")</f>
        <v>N/A</v>
      </c>
    </row>
  </sheetData>
  <conditionalFormatting sqref="L5 L10:L19 L53:L55 L47:L51 L21:L23 L27:L31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L6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L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L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L38:L4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L2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L52:L5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L33:L3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L24:L26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G8" r:id="rId1" xr:uid="{DE0F130F-89C1-423B-B74F-000D2D8FFDA3}"/>
    <hyperlink ref="G5" r:id="rId2" xr:uid="{EFA67007-6047-45C0-9118-961B451F0DDF}"/>
    <hyperlink ref="G7" r:id="rId3" xr:uid="{0584DF7E-99AC-40A7-8A96-FF0E95630403}"/>
    <hyperlink ref="G6" r:id="rId4" xr:uid="{8D4BD993-6150-4A09-8102-3459B39F5046}"/>
    <hyperlink ref="G11" r:id="rId5" xr:uid="{B81AE42B-E200-4D0C-95FF-9C97E3AAA8C1}"/>
    <hyperlink ref="G12" r:id="rId6" xr:uid="{6DC2552D-268E-48A9-ADC4-774D8688E144}"/>
    <hyperlink ref="G13" r:id="rId7" xr:uid="{3A0F12E8-9270-4B36-94E6-A4E6C3D19D97}"/>
    <hyperlink ref="G14" r:id="rId8" xr:uid="{F380C5F9-7A1A-44BE-918B-5432DFB00D63}"/>
    <hyperlink ref="G15" r:id="rId9" xr:uid="{31471788-BFDB-4420-84E3-73E48DE9384D}"/>
    <hyperlink ref="G16" r:id="rId10" xr:uid="{703B56E9-B69A-4456-82B8-79B16571FC1D}"/>
    <hyperlink ref="G17" r:id="rId11" xr:uid="{F2B667FA-AC7B-4558-86D5-D07BA2C5521D}"/>
    <hyperlink ref="G18" r:id="rId12" xr:uid="{B85CDE65-30CF-45B9-909F-50B916025612}"/>
    <hyperlink ref="G20" r:id="rId13" xr:uid="{EC4754E2-C309-4BCF-96D0-DB73D9487482}"/>
    <hyperlink ref="G47" r:id="rId14" xr:uid="{6BF4640F-3BF9-404A-A8FF-6876F8A10AAF}"/>
    <hyperlink ref="G49" r:id="rId15" xr:uid="{CD164569-05D8-4853-A956-22296B6E4A89}"/>
    <hyperlink ref="G38" r:id="rId16" xr:uid="{E91A617D-51B0-44F0-9D1C-68281AAE3DD2}"/>
    <hyperlink ref="G39" r:id="rId17" xr:uid="{4220BD1B-7AEE-45EF-AAD3-06E43E2174B0}"/>
    <hyperlink ref="G52" r:id="rId18" xr:uid="{4229C22B-1194-4513-B40C-8A5E6F106F4D}"/>
    <hyperlink ref="G55" r:id="rId19" xr:uid="{8D6A66BA-1EAE-447E-A851-CE844B36D99E}"/>
    <hyperlink ref="G21" r:id="rId20" xr:uid="{9A8376C2-2F74-4227-B339-557DCEC5A8CE}"/>
    <hyperlink ref="G27:G31" r:id="rId21" display="Link" xr:uid="{DCDD9E4D-CE4F-4B74-9A2D-F40834DDF6DA}"/>
    <hyperlink ref="G27" r:id="rId22" xr:uid="{F8D5FB96-BAEB-4D25-B813-2BD798B340FE}"/>
    <hyperlink ref="G28" r:id="rId23" xr:uid="{FCB037CD-97BF-4CCE-BAF4-22F69CEB6D2E}"/>
    <hyperlink ref="G29" r:id="rId24" xr:uid="{86741CA7-73A9-475D-A30A-CF1BD6EB6806}"/>
    <hyperlink ref="G30" r:id="rId25" xr:uid="{F543DDC3-C20E-42EF-8AE1-AA83196BB0C1}"/>
    <hyperlink ref="G31" r:id="rId26" xr:uid="{F62C81DE-7F3A-4DA9-88FC-3B03A8F20471}"/>
    <hyperlink ref="G22" r:id="rId27" xr:uid="{C6845D4F-4E07-40B0-AA65-25B79BB25A46}"/>
    <hyperlink ref="G23" r:id="rId28" xr:uid="{E4BC3F3B-508B-4C91-8843-0A951BEF66D6}"/>
    <hyperlink ref="G41" r:id="rId29" xr:uid="{A92C93F9-9B04-4B21-8357-96B5A2FB2361}"/>
    <hyperlink ref="G42" r:id="rId30" xr:uid="{3FD2C8AC-71EE-480B-AA43-CE0FC62E70E5}"/>
    <hyperlink ref="G40" r:id="rId31" xr:uid="{E9DC2AF6-87B0-4330-992A-3F646107DF34}"/>
    <hyperlink ref="G45" r:id="rId32" xr:uid="{DF718D8D-1D5A-4E6E-B470-795034F5BFF3}"/>
    <hyperlink ref="G54" r:id="rId33" xr:uid="{552FDA70-A774-43B3-BDA0-017A3F3C30BB}"/>
    <hyperlink ref="G19" r:id="rId34" xr:uid="{2AA35050-F445-4728-9C87-0F4A4E120E94}"/>
    <hyperlink ref="G53" r:id="rId35" xr:uid="{189C4E68-22C1-451D-9E3D-4D0DC7501CC8}"/>
    <hyperlink ref="G50" r:id="rId36" xr:uid="{56E6514E-E639-48C9-8945-EDB37A979015}"/>
    <hyperlink ref="G51" r:id="rId37" xr:uid="{FED145FC-A3C2-484D-99BA-F0C4231F3D3F}"/>
    <hyperlink ref="G48" r:id="rId38" xr:uid="{3A0FA96E-DE35-4667-AD61-2653527892E8}"/>
    <hyperlink ref="G10" r:id="rId39" xr:uid="{B5FE9F04-0280-4056-8917-611194AD11DA}"/>
    <hyperlink ref="G33" r:id="rId40" xr:uid="{ABB4717B-2B2C-4DFF-9E39-6AB74F6A27FA}"/>
    <hyperlink ref="G34" r:id="rId41" xr:uid="{C2DC39EE-61F7-4CF0-A953-FCACB219A20D}"/>
    <hyperlink ref="G35" r:id="rId42" xr:uid="{AFCC5273-AF25-43D0-8FBB-3A9CEB107FDE}"/>
    <hyperlink ref="G36" r:id="rId43" xr:uid="{8052B003-4ECB-455D-9839-F14BEEFDE1B3}"/>
    <hyperlink ref="G26" r:id="rId44" xr:uid="{CD0FD132-8481-4BA3-BA12-44DD9270E3C2}"/>
    <hyperlink ref="G25" r:id="rId45" xr:uid="{9CB405E7-8AC3-4B8D-BC7F-061E7A0F39A3}"/>
    <hyperlink ref="G24" r:id="rId46" xr:uid="{6F9CE479-FA79-4B92-B4F4-A4765AA0060C}"/>
    <hyperlink ref="G43:G44" r:id="rId47" display="Link" xr:uid="{C55F2893-11F3-429B-8073-6CF3055F0A2D}"/>
    <hyperlink ref="G44" r:id="rId48" xr:uid="{86E83A9E-7DFC-4240-840F-06ADAA8EDE18}"/>
    <hyperlink ref="G43" r:id="rId49" xr:uid="{1EAC7E16-A678-42E2-87F4-EAA1A2F2BCB7}"/>
  </hyperlinks>
  <pageMargins left="0.25" right="0.25" top="0.75" bottom="0.75" header="0.3" footer="0.3"/>
  <pageSetup paperSize="9" orientation="portrait" verticalDpi="599" r:id="rId50"/>
  <headerFooter>
    <oddFooter>&amp;C_x000D_&amp;1#&amp;"Calibri"&amp;10&amp;K000000 Internal</oddFooter>
  </headerFooter>
  <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Specs &amp; Vendor Codes</vt:lpstr>
      <vt:lpstr>Bloomberg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Dmytriyev EXT</dc:creator>
  <cp:lastModifiedBy>Anton Dmytriyev EXT</cp:lastModifiedBy>
  <dcterms:created xsi:type="dcterms:W3CDTF">2015-06-05T18:19:34Z</dcterms:created>
  <dcterms:modified xsi:type="dcterms:W3CDTF">2023-10-02T12:26:42Z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952e98-911c-4aff-840a-f71bc6baaf7f_Enabled">
    <vt:lpwstr>true</vt:lpwstr>
  </property>
  <property fmtid="{D5CDD505-2E9C-101B-9397-08002B2CF9AE}" pid="3" name="MSIP_Label_2e952e98-911c-4aff-840a-f71bc6baaf7f_SetDate">
    <vt:lpwstr>2023-10-02T10:37:27Z</vt:lpwstr>
  </property>
  <property fmtid="{D5CDD505-2E9C-101B-9397-08002B2CF9AE}" pid="4" name="MSIP_Label_2e952e98-911c-4aff-840a-f71bc6baaf7f_Method">
    <vt:lpwstr>Standard</vt:lpwstr>
  </property>
  <property fmtid="{D5CDD505-2E9C-101B-9397-08002B2CF9AE}" pid="5" name="MSIP_Label_2e952e98-911c-4aff-840a-f71bc6baaf7f_Name">
    <vt:lpwstr>2e952e98-911c-4aff-840a-f71bc6baaf7f</vt:lpwstr>
  </property>
  <property fmtid="{D5CDD505-2E9C-101B-9397-08002B2CF9AE}" pid="6" name="MSIP_Label_2e952e98-911c-4aff-840a-f71bc6baaf7f_SiteId">
    <vt:lpwstr>e00ddcdf-1e0f-4be5-a37a-894a4731986a</vt:lpwstr>
  </property>
  <property fmtid="{D5CDD505-2E9C-101B-9397-08002B2CF9AE}" pid="7" name="MSIP_Label_2e952e98-911c-4aff-840a-f71bc6baaf7f_ActionId">
    <vt:lpwstr>6d5ad50d-9a0b-4786-ac32-ab5d52b8dc49</vt:lpwstr>
  </property>
  <property fmtid="{D5CDD505-2E9C-101B-9397-08002B2CF9AE}" pid="8" name="MSIP_Label_2e952e98-911c-4aff-840a-f71bc6baaf7f_ContentBits">
    <vt:lpwstr>2</vt:lpwstr>
  </property>
</Properties>
</file>